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oba1\Documents\financije\2025\financijski plan\"/>
    </mc:Choice>
  </mc:AlternateContent>
  <xr:revisionPtr revIDLastSave="0" documentId="13_ncr:1_{9B22DE03-303F-428D-895E-C3B3A6CC5CD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Area" localSheetId="1">' Račun prihoda i rashoda'!$A$1:$K$52</definedName>
    <definedName name="_xlnm.Print_Area" localSheetId="4">'POSEBNI DIO'!$A$1:$K$51</definedName>
    <definedName name="_xlnm.Print_Area" localSheetId="2">'Rashodi prema funkcijskoj kl'!$A$1:$F$12</definedName>
    <definedName name="_xlnm.Print_Area" localSheetId="0">SAŽETAK!$A$1:$J$31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K38" i="7"/>
  <c r="J38" i="7"/>
  <c r="I50" i="3"/>
  <c r="H50" i="3"/>
  <c r="I9" i="6"/>
  <c r="I8" i="6" s="1"/>
  <c r="H9" i="6"/>
  <c r="H8" i="6" s="1"/>
  <c r="G14" i="6"/>
  <c r="I14" i="6"/>
  <c r="I12" i="6" s="1"/>
  <c r="H14" i="6"/>
  <c r="H12" i="6" s="1"/>
  <c r="J25" i="7"/>
  <c r="K25" i="7"/>
  <c r="G48" i="3"/>
  <c r="H19" i="1"/>
  <c r="H11" i="6" l="1"/>
  <c r="I20" i="1"/>
  <c r="I21" i="1" s="1"/>
  <c r="I11" i="6"/>
  <c r="J20" i="1"/>
  <c r="J21" i="1"/>
  <c r="I49" i="3"/>
  <c r="H49" i="3"/>
  <c r="G50" i="3"/>
  <c r="G49" i="3" s="1"/>
  <c r="G9" i="6"/>
  <c r="G8" i="6" s="1"/>
  <c r="G12" i="6" l="1"/>
  <c r="I12" i="7"/>
  <c r="G11" i="6" l="1"/>
  <c r="H20" i="1"/>
  <c r="H21" i="1" s="1"/>
  <c r="I25" i="7"/>
  <c r="I39" i="7" l="1"/>
  <c r="I38" i="7" s="1"/>
  <c r="F40" i="7"/>
  <c r="F39" i="7" s="1"/>
  <c r="F38" i="7" s="1"/>
  <c r="E39" i="7"/>
  <c r="E38" i="7" s="1"/>
  <c r="G28" i="7" l="1"/>
  <c r="G27" i="7" s="1"/>
  <c r="E22" i="3" l="1"/>
  <c r="G35" i="3" l="1"/>
  <c r="G34" i="3"/>
  <c r="I15" i="3" l="1"/>
  <c r="H15" i="3"/>
  <c r="I17" i="3"/>
  <c r="H17" i="3"/>
  <c r="I13" i="3"/>
  <c r="H13" i="3"/>
  <c r="G13" i="3"/>
  <c r="I45" i="3"/>
  <c r="I44" i="3"/>
  <c r="I38" i="3"/>
  <c r="I37" i="3" s="1"/>
  <c r="I35" i="3"/>
  <c r="I34" i="3"/>
  <c r="I31" i="3"/>
  <c r="I30" i="3"/>
  <c r="H45" i="3"/>
  <c r="H44" i="3"/>
  <c r="H38" i="3"/>
  <c r="H37" i="3" s="1"/>
  <c r="H35" i="3"/>
  <c r="H34" i="3"/>
  <c r="H31" i="3"/>
  <c r="H30" i="3"/>
  <c r="I9" i="7"/>
  <c r="G44" i="3"/>
  <c r="G45" i="3"/>
  <c r="G38" i="3"/>
  <c r="G37" i="3" s="1"/>
  <c r="G31" i="3"/>
  <c r="G30" i="3"/>
  <c r="J21" i="7"/>
  <c r="K9" i="7"/>
  <c r="J9" i="7"/>
  <c r="E13" i="3"/>
  <c r="E11" i="3"/>
  <c r="E17" i="3"/>
  <c r="G15" i="3"/>
  <c r="G20" i="3"/>
  <c r="G17" i="3"/>
  <c r="G11" i="3"/>
  <c r="H43" i="3" l="1"/>
  <c r="H40" i="3" s="1"/>
  <c r="I13" i="1" s="1"/>
  <c r="G43" i="3"/>
  <c r="I43" i="3"/>
  <c r="I40" i="3" s="1"/>
  <c r="G10" i="3"/>
  <c r="H9" i="1" s="1"/>
  <c r="H8" i="1" s="1"/>
  <c r="G33" i="3"/>
  <c r="G29" i="3"/>
  <c r="J13" i="1"/>
  <c r="I33" i="3"/>
  <c r="I29" i="3"/>
  <c r="H33" i="3"/>
  <c r="H29" i="3"/>
  <c r="G40" i="3" l="1"/>
  <c r="H13" i="1" s="1"/>
  <c r="G28" i="3"/>
  <c r="H12" i="1" s="1"/>
  <c r="I28" i="3"/>
  <c r="J12" i="1" s="1"/>
  <c r="J11" i="1" s="1"/>
  <c r="H28" i="3"/>
  <c r="I12" i="1" s="1"/>
  <c r="I11" i="1" s="1"/>
  <c r="F11" i="3"/>
  <c r="F17" i="3"/>
  <c r="E20" i="3"/>
  <c r="E10" i="3" s="1"/>
  <c r="I20" i="3"/>
  <c r="I10" i="3" s="1"/>
  <c r="H20" i="3"/>
  <c r="H10" i="3" s="1"/>
  <c r="F20" i="3"/>
  <c r="F44" i="3"/>
  <c r="F38" i="3"/>
  <c r="F37" i="3" s="1"/>
  <c r="F30" i="3"/>
  <c r="E52" i="3"/>
  <c r="E51" i="3"/>
  <c r="E47" i="3"/>
  <c r="E46" i="3"/>
  <c r="E45" i="3"/>
  <c r="E42" i="3"/>
  <c r="E41" i="3" s="1"/>
  <c r="E50" i="3"/>
  <c r="E44" i="3"/>
  <c r="E38" i="3"/>
  <c r="E37" i="3" s="1"/>
  <c r="E36" i="3"/>
  <c r="E35" i="3"/>
  <c r="E34" i="3"/>
  <c r="E32" i="3"/>
  <c r="E31" i="3"/>
  <c r="E30" i="3"/>
  <c r="E28" i="7"/>
  <c r="F45" i="3"/>
  <c r="F35" i="3"/>
  <c r="G17" i="7"/>
  <c r="E36" i="7"/>
  <c r="E35" i="7" s="1"/>
  <c r="F34" i="3"/>
  <c r="G47" i="7"/>
  <c r="G46" i="7" s="1"/>
  <c r="G50" i="7"/>
  <c r="G49" i="7" s="1"/>
  <c r="H9" i="7"/>
  <c r="H50" i="7"/>
  <c r="H49" i="7" s="1"/>
  <c r="H21" i="7"/>
  <c r="H17" i="7"/>
  <c r="H12" i="7"/>
  <c r="K17" i="7"/>
  <c r="J17" i="7"/>
  <c r="J16" i="7" s="1"/>
  <c r="I17" i="7"/>
  <c r="E17" i="7"/>
  <c r="F20" i="7"/>
  <c r="F22" i="7"/>
  <c r="F51" i="7"/>
  <c r="J47" i="7"/>
  <c r="J46" i="7" s="1"/>
  <c r="F48" i="7"/>
  <c r="F47" i="7" s="1"/>
  <c r="F46" i="7" s="1"/>
  <c r="F37" i="7"/>
  <c r="F36" i="7" s="1"/>
  <c r="F35" i="7" s="1"/>
  <c r="F24" i="7"/>
  <c r="F13" i="7"/>
  <c r="F15" i="7"/>
  <c r="H11" i="1" l="1"/>
  <c r="H14" i="1" s="1"/>
  <c r="H30" i="1" s="1"/>
  <c r="I9" i="1"/>
  <c r="I8" i="1"/>
  <c r="I14" i="1" s="1"/>
  <c r="I30" i="1" s="1"/>
  <c r="J8" i="1"/>
  <c r="J14" i="1" s="1"/>
  <c r="J30" i="1" s="1"/>
  <c r="J9" i="1"/>
  <c r="F10" i="3"/>
  <c r="F31" i="3"/>
  <c r="F29" i="3" s="1"/>
  <c r="F36" i="3"/>
  <c r="F33" i="3" s="1"/>
  <c r="H8" i="7"/>
  <c r="E43" i="3"/>
  <c r="E49" i="3"/>
  <c r="F43" i="3"/>
  <c r="F40" i="3" s="1"/>
  <c r="E33" i="3"/>
  <c r="E29" i="3"/>
  <c r="G9" i="7"/>
  <c r="H16" i="7"/>
  <c r="H47" i="7"/>
  <c r="H46" i="7" s="1"/>
  <c r="H44" i="7"/>
  <c r="H43" i="7" s="1"/>
  <c r="K47" i="7"/>
  <c r="K46" i="7" s="1"/>
  <c r="E21" i="7"/>
  <c r="J44" i="7"/>
  <c r="J43" i="7" s="1"/>
  <c r="J42" i="7" s="1"/>
  <c r="F45" i="7"/>
  <c r="F44" i="7" s="1"/>
  <c r="F43" i="7" s="1"/>
  <c r="K44" i="7"/>
  <c r="K43" i="7" s="1"/>
  <c r="I44" i="7"/>
  <c r="I43" i="7" s="1"/>
  <c r="G44" i="7"/>
  <c r="G43" i="7" s="1"/>
  <c r="G42" i="7" s="1"/>
  <c r="E44" i="7"/>
  <c r="E43" i="7" s="1"/>
  <c r="I47" i="7"/>
  <c r="I46" i="7" s="1"/>
  <c r="F50" i="7"/>
  <c r="F49" i="7" s="1"/>
  <c r="E47" i="7"/>
  <c r="E46" i="7" s="1"/>
  <c r="F30" i="7"/>
  <c r="F29" i="7"/>
  <c r="F31" i="7"/>
  <c r="I21" i="7"/>
  <c r="I16" i="7" s="1"/>
  <c r="K21" i="7"/>
  <c r="K16" i="7" s="1"/>
  <c r="F19" i="7"/>
  <c r="G21" i="7"/>
  <c r="G16" i="7" s="1"/>
  <c r="F23" i="7"/>
  <c r="F21" i="7" s="1"/>
  <c r="F18" i="7"/>
  <c r="J12" i="7"/>
  <c r="J8" i="7" s="1"/>
  <c r="F14" i="7"/>
  <c r="F12" i="7" s="1"/>
  <c r="F10" i="7"/>
  <c r="G12" i="7"/>
  <c r="F11" i="7"/>
  <c r="E12" i="7"/>
  <c r="K12" i="7"/>
  <c r="K8" i="7" s="1"/>
  <c r="I8" i="7"/>
  <c r="I7" i="7" l="1"/>
  <c r="E28" i="3"/>
  <c r="H7" i="7"/>
  <c r="J7" i="7"/>
  <c r="J6" i="7" s="1"/>
  <c r="E12" i="5" s="1"/>
  <c r="E11" i="5" s="1"/>
  <c r="E10" i="5" s="1"/>
  <c r="E40" i="3"/>
  <c r="K42" i="7"/>
  <c r="G8" i="7"/>
  <c r="G7" i="7" s="1"/>
  <c r="G6" i="7" s="1"/>
  <c r="C12" i="5" s="1"/>
  <c r="C11" i="5" s="1"/>
  <c r="C10" i="5" s="1"/>
  <c r="I42" i="7"/>
  <c r="I6" i="7" s="1"/>
  <c r="K7" i="7"/>
  <c r="F28" i="3"/>
  <c r="H42" i="7"/>
  <c r="H6" i="7" s="1"/>
  <c r="F28" i="7"/>
  <c r="F27" i="7" s="1"/>
  <c r="F42" i="7"/>
  <c r="E50" i="7"/>
  <c r="E49" i="7" s="1"/>
  <c r="E42" i="7" s="1"/>
  <c r="E31" i="7"/>
  <c r="F9" i="7"/>
  <c r="F8" i="7" s="1"/>
  <c r="F17" i="7"/>
  <c r="F16" i="7" s="1"/>
  <c r="E16" i="7"/>
  <c r="K6" i="7" l="1"/>
  <c r="F12" i="5" s="1"/>
  <c r="F11" i="5" s="1"/>
  <c r="F10" i="5" s="1"/>
  <c r="D12" i="5"/>
  <c r="D11" i="5" s="1"/>
  <c r="D10" i="5" s="1"/>
  <c r="F7" i="7"/>
  <c r="F6" i="7" s="1"/>
  <c r="E27" i="7"/>
  <c r="E9" i="7"/>
  <c r="E8" i="7" s="1"/>
  <c r="E7" i="7" l="1"/>
  <c r="E6" i="7" s="1"/>
  <c r="B12" i="5" s="1"/>
  <c r="B11" i="5" s="1"/>
  <c r="B10" i="5" s="1"/>
</calcChain>
</file>

<file path=xl/sharedStrings.xml><?xml version="1.0" encoding="utf-8"?>
<sst xmlns="http://schemas.openxmlformats.org/spreadsheetml/2006/main" count="209" uniqueCount="99">
  <si>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</si>
  <si>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</si>
  <si>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</si>
  <si>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</si>
  <si>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</si>
  <si>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</si>
  <si>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</si>
  <si>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</si>
  <si>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</si>
  <si>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</si>
  <si>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</si>
  <si>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</si>
  <si>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</si>
  <si>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</si>
  <si>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</si>
  <si>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</si>
  <si>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</si>
  <si>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</si>
  <si>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</si>
  <si>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</si>
  <si>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</si>
  <si>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</si>
  <si>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</si>
  <si>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</si>
  <si>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</si>
  <si>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</si>
  <si>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</si>
  <si>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</si>
  <si>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</si>
  <si>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</si>
  <si>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</si>
  <si>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</si>
  <si>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</si>
  <si>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</si>
  <si>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</si>
  <si>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</si>
  <si>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</si>
  <si>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</si>
  <si>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</si>
  <si>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</si>
  <si>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</si>
  <si>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</si>
  <si>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</si>
  <si>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</si>
  <si>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</si>
  <si>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</si>
  <si>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</si>
  <si>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</si>
  <si>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</si>
  <si>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</si>
  <si>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</si>
  <si>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Pomoći-pror.korisnici</t>
  </si>
  <si>
    <t>Prihodi od imovine</t>
  </si>
  <si>
    <t>Opći prihodi i primici-pror.korisnici</t>
  </si>
  <si>
    <t>Prihodi od upravnih i adm.pristojbi, pristojbi po posebnim propisima i naknada</t>
  </si>
  <si>
    <t>Prihodi posebne namjene-pror.korisnici</t>
  </si>
  <si>
    <t>Prihodi od prodaje proizvoda i robe te pruženih usluga i prihodi od donacija</t>
  </si>
  <si>
    <t>Vlastiti prihodi-pror.korisnici</t>
  </si>
  <si>
    <t>Donacije-pror.korisnici</t>
  </si>
  <si>
    <t>Opći prihodi i primici-Grad</t>
  </si>
  <si>
    <t>08 Rekreacija, kultura i religija</t>
  </si>
  <si>
    <t>082 Službe kulture</t>
  </si>
  <si>
    <t>Vlastiti prihodi-proračunski korisnici</t>
  </si>
  <si>
    <t>Izvor financiranja 22</t>
  </si>
  <si>
    <t>Financijski  rashodi</t>
  </si>
  <si>
    <t>Rashodi za nabavu neproizvedene dugotrajne imovine</t>
  </si>
  <si>
    <t>Izvor financiranja 12</t>
  </si>
  <si>
    <t>Opći prihodi i primici-proračunski korisnici</t>
  </si>
  <si>
    <t>Rasdodi za nabavu proizvedene dugotrajne imovine</t>
  </si>
  <si>
    <t>Rashodi za dodatna ulaganja na nefinancijskoj imovini</t>
  </si>
  <si>
    <t>PROGRAM 2005</t>
  </si>
  <si>
    <t>JAVNE POTREBE U KULTURI</t>
  </si>
  <si>
    <t>Aktivnost A200501</t>
  </si>
  <si>
    <t>REDOVNA DJELATNOST USTANOVA U KULTURI</t>
  </si>
  <si>
    <t>Aktivnost A200502</t>
  </si>
  <si>
    <t>AKTIVNOSTI VEZANE UZ PROVOĐENJE PROGRAMSKE DJELATNOSTI USTANOVA U KULTURI</t>
  </si>
  <si>
    <t>Izvor financiranja 43</t>
  </si>
  <si>
    <t>Pomoći - proračunski korisnici</t>
  </si>
  <si>
    <t>Izvor financiranja 52</t>
  </si>
  <si>
    <t>Donacije-proračunski korisnici</t>
  </si>
  <si>
    <t>288.937
2.176.995</t>
  </si>
  <si>
    <t>261.828
1.972.746</t>
  </si>
  <si>
    <t>30.823
232.235</t>
  </si>
  <si>
    <t>-3.714
-27.986</t>
  </si>
  <si>
    <t>12.358
93.113</t>
  </si>
  <si>
    <t>8.644
65.127</t>
  </si>
  <si>
    <t>306.866
2.312.085</t>
  </si>
  <si>
    <t>315.510
2.377.212</t>
  </si>
  <si>
    <t>313.348
2.360.923</t>
  </si>
  <si>
    <t>2.162
16.289</t>
  </si>
  <si>
    <t>-8.644
-65.127</t>
  </si>
  <si>
    <t>Izvršenje 2022.</t>
  </si>
  <si>
    <t>Plan 2023.</t>
  </si>
  <si>
    <t>Projekcija 
za 2026.</t>
  </si>
  <si>
    <t>EUR</t>
  </si>
  <si>
    <t>FINANCIJSKI PLAN PUČKOG OTVORENOG UČILIŠTA KRAPINA
ZA 2025. I PROJEKCIJA ZA 2026. I 2027. GODINU</t>
  </si>
  <si>
    <t>Plan za 2025.</t>
  </si>
  <si>
    <t>Projekcija 
za 2027.</t>
  </si>
  <si>
    <t>Izvor financiranja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</si>
</sst>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4" fillId="0" borderId="0" xfId="0" applyFont="1"/>
    <xf numFmtId="0" fontId="1" fillId="0" borderId="0" xfId="0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6" fillId="0" borderId="3" xfId="0" applyFont="1" applyBorder="1" applyAlignment="1">
      <alignment horizontal="left" vertical="center" wrapText="1"/>
    </xf>
    <xf numFmtId="0" fontId="18" fillId="0" borderId="0" xfId="0" applyFont="1"/>
    <xf numFmtId="4" fontId="3" fillId="0" borderId="0" xfId="0" applyNumberFormat="1" applyFont="1" applyAlignment="1">
      <alignment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6" fillId="5" borderId="4" xfId="0" applyFont="1" applyFill="1" applyBorder="1" applyAlignment="1">
      <alignment horizontal="left" vertical="center" wrapText="1"/>
    </xf>
    <xf numFmtId="0" fontId="0" fillId="5" borderId="0" xfId="0" applyFill="1"/>
    <xf numFmtId="3" fontId="0" fillId="0" borderId="0" xfId="0" applyNumberFormat="1"/>
    <xf numFmtId="3" fontId="0" fillId="5" borderId="0" xfId="0" applyNumberFormat="1" applyFill="1"/>
    <xf numFmtId="3" fontId="6" fillId="0" borderId="3" xfId="0" applyNumberFormat="1" applyFont="1" applyBorder="1" applyAlignment="1">
      <alignment horizontal="right" wrapText="1"/>
    </xf>
    <xf numFmtId="3" fontId="1" fillId="0" borderId="0" xfId="0" applyNumberFormat="1" applyFont="1"/>
    <xf numFmtId="3" fontId="18" fillId="0" borderId="0" xfId="0" applyNumberFormat="1" applyFont="1"/>
    <xf numFmtId="3" fontId="17" fillId="0" borderId="0" xfId="0" applyNumberFormat="1" applyFont="1"/>
    <xf numFmtId="164" fontId="0" fillId="0" borderId="0" xfId="0" applyNumberFormat="1"/>
    <xf numFmtId="3" fontId="9" fillId="3" borderId="2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6" fillId="0" borderId="1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left" wrapText="1"/>
    </xf>
    <xf numFmtId="3" fontId="6" fillId="0" borderId="2" xfId="0" quotePrefix="1" applyNumberFormat="1" applyFont="1" applyBorder="1" applyAlignment="1">
      <alignment horizontal="center" wrapText="1"/>
    </xf>
    <xf numFmtId="3" fontId="6" fillId="0" borderId="2" xfId="0" quotePrefix="1" applyNumberFormat="1" applyFont="1" applyBorder="1" applyAlignment="1">
      <alignment horizontal="left"/>
    </xf>
    <xf numFmtId="3" fontId="6" fillId="2" borderId="3" xfId="0" applyNumberFormat="1" applyFont="1" applyFill="1" applyBorder="1" applyAlignment="1">
      <alignment horizontal="center" vertical="center" wrapText="1"/>
    </xf>
    <xf numFmtId="3" fontId="2" fillId="0" borderId="0" xfId="0" quotePrefix="1" applyNumberFormat="1" applyFont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wrapText="1"/>
    </xf>
    <xf numFmtId="3" fontId="7" fillId="0" borderId="0" xfId="0" quotePrefix="1" applyNumberFormat="1" applyFont="1" applyAlignment="1">
      <alignment horizontal="left" wrapText="1"/>
    </xf>
    <xf numFmtId="3" fontId="8" fillId="0" borderId="0" xfId="0" applyNumberFormat="1" applyFont="1" applyAlignment="1">
      <alignment wrapText="1"/>
    </xf>
    <xf numFmtId="49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/>
    <xf numFmtId="4" fontId="19" fillId="0" borderId="3" xfId="0" applyNumberFormat="1" applyFont="1" applyBorder="1"/>
    <xf numFmtId="4" fontId="22" fillId="6" borderId="0" xfId="0" applyNumberFormat="1" applyFont="1" applyFill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/>
    </xf>
    <xf numFmtId="4" fontId="11" fillId="5" borderId="3" xfId="0" applyNumberFormat="1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left" vertical="center" wrapText="1"/>
    </xf>
    <xf numFmtId="4" fontId="10" fillId="2" borderId="3" xfId="0" quotePrefix="1" applyNumberFormat="1" applyFont="1" applyFill="1" applyBorder="1" applyAlignment="1">
      <alignment horizontal="left" vertical="center"/>
    </xf>
    <xf numFmtId="4" fontId="11" fillId="2" borderId="3" xfId="0" quotePrefix="1" applyNumberFormat="1" applyFont="1" applyFill="1" applyBorder="1" applyAlignment="1">
      <alignment horizontal="left" vertical="center"/>
    </xf>
    <xf numFmtId="4" fontId="21" fillId="2" borderId="3" xfId="0" quotePrefix="1" applyNumberFormat="1" applyFont="1" applyFill="1" applyBorder="1" applyAlignment="1">
      <alignment horizontal="left" vertical="center"/>
    </xf>
    <xf numFmtId="4" fontId="10" fillId="2" borderId="3" xfId="0" quotePrefix="1" applyNumberFormat="1" applyFont="1" applyFill="1" applyBorder="1" applyAlignment="1">
      <alignment horizontal="left" vertical="center" wrapText="1"/>
    </xf>
    <xf numFmtId="4" fontId="21" fillId="2" borderId="3" xfId="0" quotePrefix="1" applyNumberFormat="1" applyFont="1" applyFill="1" applyBorder="1" applyAlignment="1">
      <alignment horizontal="left" vertical="center" wrapText="1"/>
    </xf>
    <xf numFmtId="4" fontId="11" fillId="2" borderId="3" xfId="0" quotePrefix="1" applyNumberFormat="1" applyFont="1" applyFill="1" applyBorder="1" applyAlignment="1">
      <alignment horizontal="left" vertical="center" wrapText="1"/>
    </xf>
    <xf numFmtId="4" fontId="11" fillId="5" borderId="3" xfId="0" applyNumberFormat="1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wrapText="1"/>
    </xf>
    <xf numFmtId="4" fontId="23" fillId="2" borderId="3" xfId="0" applyNumberFormat="1" applyFont="1" applyFill="1" applyBorder="1" applyAlignment="1">
      <alignment horizontal="right"/>
    </xf>
    <xf numFmtId="3" fontId="11" fillId="5" borderId="3" xfId="0" applyNumberFormat="1" applyFont="1" applyFill="1" applyBorder="1" applyAlignment="1">
      <alignment horizontal="left" vertical="center" wrapText="1"/>
    </xf>
    <xf numFmtId="3" fontId="11" fillId="2" borderId="3" xfId="0" applyNumberFormat="1" applyFont="1" applyFill="1" applyBorder="1" applyAlignment="1">
      <alignment horizontal="left" vertical="center" wrapText="1"/>
    </xf>
    <xf numFmtId="3" fontId="9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/>
    </xf>
    <xf numFmtId="3" fontId="11" fillId="2" borderId="3" xfId="0" quotePrefix="1" applyNumberFormat="1" applyFont="1" applyFill="1" applyBorder="1" applyAlignment="1">
      <alignment horizontal="left" vertical="center"/>
    </xf>
    <xf numFmtId="3" fontId="21" fillId="2" borderId="3" xfId="0" quotePrefix="1" applyNumberFormat="1" applyFont="1" applyFill="1" applyBorder="1" applyAlignment="1">
      <alignment horizontal="left" vertical="center"/>
    </xf>
    <xf numFmtId="3" fontId="11" fillId="5" borderId="3" xfId="0" applyNumberFormat="1" applyFont="1" applyFill="1" applyBorder="1" applyAlignment="1">
      <alignment horizontal="left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1" fontId="10" fillId="2" borderId="3" xfId="0" quotePrefix="1" applyNumberFormat="1" applyFont="1" applyFill="1" applyBorder="1" applyAlignment="1">
      <alignment horizontal="left" vertical="center"/>
    </xf>
    <xf numFmtId="4" fontId="2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wrapText="1"/>
    </xf>
    <xf numFmtId="3" fontId="11" fillId="0" borderId="1" xfId="0" quotePrefix="1" applyNumberFormat="1" applyFont="1" applyBorder="1" applyAlignment="1">
      <alignment horizontal="left" vertical="center" wrapText="1"/>
    </xf>
    <xf numFmtId="3" fontId="9" fillId="0" borderId="2" xfId="0" applyNumberFormat="1" applyFont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3" borderId="2" xfId="0" applyNumberFormat="1" applyFont="1" applyFill="1" applyBorder="1" applyAlignment="1">
      <alignment horizontal="left" vertical="center" wrapText="1"/>
    </xf>
    <xf numFmtId="3" fontId="6" fillId="3" borderId="4" xfId="0" applyNumberFormat="1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left" vertical="center" wrapText="1"/>
    </xf>
    <xf numFmtId="3" fontId="11" fillId="3" borderId="1" xfId="0" quotePrefix="1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 wrapText="1"/>
    </xf>
    <xf numFmtId="3" fontId="11" fillId="0" borderId="1" xfId="0" quotePrefix="1" applyNumberFormat="1" applyFont="1" applyBorder="1" applyAlignment="1">
      <alignment horizontal="left" vertical="center"/>
    </xf>
    <xf numFmtId="3" fontId="9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zoomScaleNormal="100" workbookViewId="0">
      <selection activeCell="M26" sqref="M26"/>
    </sheetView>
  </sheetViews>
  <sheetFormatPr defaultRowHeight="15" x14ac:dyDescent="0.25"/>
  <cols>
    <col min="5" max="5" width="25.28515625" customWidth="1"/>
    <col min="6" max="7" width="25.28515625" hidden="1" customWidth="1"/>
    <col min="8" max="10" width="25.28515625" customWidth="1"/>
  </cols>
  <sheetData>
    <row r="1" spans="1:14" ht="42" customHeight="1" x14ac:dyDescent="0.25">
      <c r="A1" s="145" t="s">
        <v>95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45" t="s">
        <v>33</v>
      </c>
      <c r="B3" s="145"/>
      <c r="C3" s="145"/>
      <c r="D3" s="145"/>
      <c r="E3" s="145"/>
      <c r="F3" s="145"/>
      <c r="G3" s="145"/>
      <c r="H3" s="145"/>
      <c r="I3" s="147"/>
      <c r="J3" s="147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45" t="s">
        <v>41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4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94</v>
      </c>
    </row>
    <row r="7" spans="1:14" ht="25.5" x14ac:dyDescent="0.25">
      <c r="A7" s="24"/>
      <c r="B7" s="25"/>
      <c r="C7" s="25"/>
      <c r="D7" s="26"/>
      <c r="E7" s="27"/>
      <c r="F7" s="3" t="s">
        <v>43</v>
      </c>
      <c r="G7" s="3" t="s">
        <v>44</v>
      </c>
      <c r="H7" s="3" t="s">
        <v>96</v>
      </c>
      <c r="I7" s="3" t="s">
        <v>93</v>
      </c>
      <c r="J7" s="3" t="s">
        <v>97</v>
      </c>
      <c r="L7" s="57"/>
      <c r="M7" s="57"/>
      <c r="N7" s="57"/>
    </row>
    <row r="8" spans="1:14" ht="26.25" x14ac:dyDescent="0.25">
      <c r="A8" s="148" t="s">
        <v>0</v>
      </c>
      <c r="B8" s="142"/>
      <c r="C8" s="142"/>
      <c r="D8" s="142"/>
      <c r="E8" s="149"/>
      <c r="F8" s="66" t="s">
        <v>80</v>
      </c>
      <c r="G8" s="66" t="s">
        <v>86</v>
      </c>
      <c r="H8" s="99">
        <f>H9+H10</f>
        <v>510652</v>
      </c>
      <c r="I8" s="99">
        <f>' Račun prihoda i rashoda'!H10</f>
        <v>498000</v>
      </c>
      <c r="J8" s="99">
        <f>' Račun prihoda i rashoda'!I10</f>
        <v>548500</v>
      </c>
      <c r="L8" s="57"/>
      <c r="M8" s="57"/>
      <c r="N8" s="57"/>
    </row>
    <row r="9" spans="1:14" ht="26.25" x14ac:dyDescent="0.25">
      <c r="A9" s="138" t="s">
        <v>1</v>
      </c>
      <c r="B9" s="131"/>
      <c r="C9" s="131"/>
      <c r="D9" s="131"/>
      <c r="E9" s="144"/>
      <c r="F9" s="59" t="s">
        <v>80</v>
      </c>
      <c r="G9" s="59" t="s">
        <v>86</v>
      </c>
      <c r="H9" s="100">
        <f>' Račun prihoda i rashoda'!G10</f>
        <v>510652</v>
      </c>
      <c r="I9" s="100">
        <f>' Račun prihoda i rashoda'!H10</f>
        <v>498000</v>
      </c>
      <c r="J9" s="100">
        <f>' Račun prihoda i rashoda'!I10</f>
        <v>548500</v>
      </c>
      <c r="L9" s="57"/>
      <c r="M9" s="57"/>
      <c r="N9" s="57"/>
    </row>
    <row r="10" spans="1:14" ht="26.25" customHeight="1" x14ac:dyDescent="0.25">
      <c r="A10" s="143" t="s">
        <v>2</v>
      </c>
      <c r="B10" s="144"/>
      <c r="C10" s="144"/>
      <c r="D10" s="144"/>
      <c r="E10" s="144"/>
      <c r="F10" s="29">
        <v>0</v>
      </c>
      <c r="G10" s="29">
        <v>0</v>
      </c>
      <c r="H10" s="101">
        <v>0</v>
      </c>
      <c r="I10" s="101">
        <v>0</v>
      </c>
      <c r="J10" s="101">
        <v>0</v>
      </c>
      <c r="L10" s="57"/>
      <c r="M10" s="57"/>
      <c r="N10" s="57"/>
    </row>
    <row r="11" spans="1:14" ht="26.25" x14ac:dyDescent="0.25">
      <c r="A11" s="65" t="s">
        <v>3</v>
      </c>
      <c r="B11" s="64"/>
      <c r="C11" s="64"/>
      <c r="D11" s="64"/>
      <c r="E11" s="64"/>
      <c r="F11" s="28">
        <v>292651.27146525984</v>
      </c>
      <c r="G11" s="66" t="s">
        <v>87</v>
      </c>
      <c r="H11" s="99">
        <f>H12+H13</f>
        <v>510652</v>
      </c>
      <c r="I11" s="99">
        <f t="shared" ref="I11:J11" si="0">I12+I13</f>
        <v>498000</v>
      </c>
      <c r="J11" s="99">
        <f t="shared" si="0"/>
        <v>548500</v>
      </c>
      <c r="L11" s="57"/>
      <c r="M11" s="57"/>
      <c r="N11" s="57"/>
    </row>
    <row r="12" spans="1:14" ht="26.25" x14ac:dyDescent="0.25">
      <c r="A12" s="130" t="s">
        <v>4</v>
      </c>
      <c r="B12" s="131"/>
      <c r="C12" s="131"/>
      <c r="D12" s="131"/>
      <c r="E12" s="131"/>
      <c r="F12" s="59" t="s">
        <v>81</v>
      </c>
      <c r="G12" s="59" t="s">
        <v>88</v>
      </c>
      <c r="H12" s="100">
        <f>' Račun prihoda i rashoda'!G28</f>
        <v>488652</v>
      </c>
      <c r="I12" s="100">
        <f>' Račun prihoda i rashoda'!H28</f>
        <v>495000</v>
      </c>
      <c r="J12" s="100">
        <f>' Račun prihoda i rashoda'!I28</f>
        <v>510000</v>
      </c>
    </row>
    <row r="13" spans="1:14" ht="26.25" x14ac:dyDescent="0.25">
      <c r="A13" s="143" t="s">
        <v>5</v>
      </c>
      <c r="B13" s="144"/>
      <c r="C13" s="144"/>
      <c r="D13" s="144"/>
      <c r="E13" s="144"/>
      <c r="F13" s="59" t="s">
        <v>82</v>
      </c>
      <c r="G13" s="59" t="s">
        <v>89</v>
      </c>
      <c r="H13" s="100">
        <f>' Račun prihoda i rashoda'!G40</f>
        <v>22000</v>
      </c>
      <c r="I13" s="100">
        <f>' Račun prihoda i rashoda'!H40</f>
        <v>3000</v>
      </c>
      <c r="J13" s="100">
        <f>' Račun prihoda i rashoda'!I40</f>
        <v>38500</v>
      </c>
    </row>
    <row r="14" spans="1:14" ht="26.25" x14ac:dyDescent="0.25">
      <c r="A14" s="141" t="s">
        <v>6</v>
      </c>
      <c r="B14" s="142"/>
      <c r="C14" s="142"/>
      <c r="D14" s="142"/>
      <c r="E14" s="142"/>
      <c r="F14" s="79" t="s">
        <v>83</v>
      </c>
      <c r="G14" s="79" t="s">
        <v>90</v>
      </c>
      <c r="H14" s="99">
        <f>H8-H11</f>
        <v>0</v>
      </c>
      <c r="I14" s="99">
        <f t="shared" ref="I14:J14" si="1">I8-I11</f>
        <v>0</v>
      </c>
      <c r="J14" s="99">
        <f t="shared" si="1"/>
        <v>0</v>
      </c>
    </row>
    <row r="15" spans="1:14" ht="18" x14ac:dyDescent="0.25">
      <c r="A15" s="67"/>
      <c r="B15" s="68"/>
      <c r="C15" s="68"/>
      <c r="D15" s="68"/>
      <c r="E15" s="68"/>
      <c r="F15" s="68"/>
      <c r="G15" s="68"/>
      <c r="H15" s="69"/>
      <c r="I15" s="69"/>
      <c r="J15" s="69"/>
    </row>
    <row r="16" spans="1:14" ht="18" customHeight="1" x14ac:dyDescent="0.25">
      <c r="A16" s="128" t="s">
        <v>42</v>
      </c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18" x14ac:dyDescent="0.25">
      <c r="A17" s="67"/>
      <c r="B17" s="68"/>
      <c r="C17" s="68"/>
      <c r="D17" s="68"/>
      <c r="E17" s="68"/>
      <c r="F17" s="68"/>
      <c r="G17" s="68"/>
      <c r="H17" s="69"/>
      <c r="I17" s="69"/>
      <c r="J17" s="69"/>
    </row>
    <row r="18" spans="1:10" ht="25.5" x14ac:dyDescent="0.25">
      <c r="A18" s="70"/>
      <c r="B18" s="71"/>
      <c r="C18" s="71"/>
      <c r="D18" s="72"/>
      <c r="E18" s="73"/>
      <c r="F18" s="74" t="s">
        <v>12</v>
      </c>
      <c r="G18" s="74" t="s">
        <v>13</v>
      </c>
      <c r="H18" s="3" t="s">
        <v>96</v>
      </c>
      <c r="I18" s="3" t="s">
        <v>93</v>
      </c>
      <c r="J18" s="3" t="s">
        <v>97</v>
      </c>
    </row>
    <row r="19" spans="1:10" ht="15.75" customHeight="1" x14ac:dyDescent="0.25">
      <c r="A19" s="138" t="s">
        <v>8</v>
      </c>
      <c r="B19" s="139"/>
      <c r="C19" s="139"/>
      <c r="D19" s="139"/>
      <c r="E19" s="140"/>
      <c r="F19" s="29">
        <v>0</v>
      </c>
      <c r="G19" s="29">
        <v>0</v>
      </c>
      <c r="H19" s="29">
        <f>'Račun financiranja'!G10</f>
        <v>0</v>
      </c>
      <c r="I19" s="29">
        <f>'Račun financiranja'!H10</f>
        <v>0</v>
      </c>
      <c r="J19" s="29">
        <f>'Račun financiranja'!I10</f>
        <v>0</v>
      </c>
    </row>
    <row r="20" spans="1:10" x14ac:dyDescent="0.25">
      <c r="A20" s="138" t="s">
        <v>9</v>
      </c>
      <c r="B20" s="131"/>
      <c r="C20" s="131"/>
      <c r="D20" s="131"/>
      <c r="E20" s="131"/>
      <c r="F20" s="29">
        <v>0</v>
      </c>
      <c r="G20" s="29">
        <v>0</v>
      </c>
      <c r="H20" s="29">
        <f>'Račun financiranja'!G12</f>
        <v>0</v>
      </c>
      <c r="I20" s="29">
        <f>'Račun financiranja'!H12</f>
        <v>0</v>
      </c>
      <c r="J20" s="29">
        <f>'Račun financiranja'!I12</f>
        <v>0</v>
      </c>
    </row>
    <row r="21" spans="1:10" x14ac:dyDescent="0.25">
      <c r="A21" s="141" t="s">
        <v>10</v>
      </c>
      <c r="B21" s="142"/>
      <c r="C21" s="142"/>
      <c r="D21" s="142"/>
      <c r="E21" s="142"/>
      <c r="F21" s="28">
        <v>0</v>
      </c>
      <c r="G21" s="28">
        <v>0</v>
      </c>
      <c r="H21" s="28">
        <f>H19-H20</f>
        <v>0</v>
      </c>
      <c r="I21" s="28">
        <f>I19-I20</f>
        <v>0</v>
      </c>
      <c r="J21" s="28">
        <f>J19-J20</f>
        <v>0</v>
      </c>
    </row>
    <row r="22" spans="1:10" ht="18" x14ac:dyDescent="0.25">
      <c r="A22" s="75"/>
      <c r="B22" s="68"/>
      <c r="C22" s="68"/>
      <c r="D22" s="68"/>
      <c r="E22" s="68"/>
      <c r="F22" s="68"/>
      <c r="G22" s="68"/>
      <c r="H22" s="69"/>
      <c r="I22" s="69"/>
      <c r="J22" s="69"/>
    </row>
    <row r="23" spans="1:10" ht="18" customHeight="1" x14ac:dyDescent="0.25">
      <c r="A23" s="128" t="s">
        <v>49</v>
      </c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ht="18" x14ac:dyDescent="0.25">
      <c r="A24" s="75"/>
      <c r="B24" s="68"/>
      <c r="C24" s="68"/>
      <c r="D24" s="68"/>
      <c r="E24" s="68"/>
      <c r="F24" s="68"/>
      <c r="G24" s="68"/>
      <c r="H24" s="69"/>
      <c r="I24" s="69"/>
      <c r="J24" s="69"/>
    </row>
    <row r="25" spans="1:10" ht="25.5" x14ac:dyDescent="0.25">
      <c r="A25" s="70"/>
      <c r="B25" s="71"/>
      <c r="C25" s="71"/>
      <c r="D25" s="72"/>
      <c r="E25" s="73"/>
      <c r="F25" s="74" t="s">
        <v>12</v>
      </c>
      <c r="G25" s="74" t="s">
        <v>13</v>
      </c>
      <c r="H25" s="3" t="s">
        <v>96</v>
      </c>
      <c r="I25" s="3" t="s">
        <v>93</v>
      </c>
      <c r="J25" s="3" t="s">
        <v>97</v>
      </c>
    </row>
    <row r="26" spans="1:10" ht="26.25" x14ac:dyDescent="0.25">
      <c r="A26" s="132" t="s">
        <v>45</v>
      </c>
      <c r="B26" s="133"/>
      <c r="C26" s="133"/>
      <c r="D26" s="133"/>
      <c r="E26" s="134"/>
      <c r="F26" s="80" t="s">
        <v>84</v>
      </c>
      <c r="G26" s="80" t="s">
        <v>85</v>
      </c>
      <c r="H26" s="30">
        <v>0</v>
      </c>
      <c r="I26" s="30">
        <v>0</v>
      </c>
      <c r="J26" s="76">
        <v>0</v>
      </c>
    </row>
    <row r="27" spans="1:10" ht="30" customHeight="1" x14ac:dyDescent="0.25">
      <c r="A27" s="135" t="s">
        <v>7</v>
      </c>
      <c r="B27" s="136"/>
      <c r="C27" s="136"/>
      <c r="D27" s="136"/>
      <c r="E27" s="137"/>
      <c r="F27" s="81" t="s">
        <v>84</v>
      </c>
      <c r="G27" s="81" t="s">
        <v>85</v>
      </c>
      <c r="H27" s="31">
        <v>0</v>
      </c>
      <c r="I27" s="31">
        <v>0</v>
      </c>
      <c r="J27" s="66">
        <v>0</v>
      </c>
    </row>
    <row r="28" spans="1:10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0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</row>
    <row r="30" spans="1:10" ht="26.25" x14ac:dyDescent="0.25">
      <c r="A30" s="130" t="s">
        <v>11</v>
      </c>
      <c r="B30" s="131"/>
      <c r="C30" s="131"/>
      <c r="D30" s="131"/>
      <c r="E30" s="131"/>
      <c r="F30" s="59" t="s">
        <v>85</v>
      </c>
      <c r="G30" s="29">
        <v>-2.836949974152958E-3</v>
      </c>
      <c r="H30" s="29">
        <f>H14+H21</f>
        <v>0</v>
      </c>
      <c r="I30" s="29">
        <f t="shared" ref="I30:J30" si="2">I14+I21</f>
        <v>0</v>
      </c>
      <c r="J30" s="29">
        <f t="shared" si="2"/>
        <v>0</v>
      </c>
    </row>
    <row r="31" spans="1:10" ht="64.5" customHeight="1" x14ac:dyDescent="0.25">
      <c r="A31" s="77"/>
      <c r="B31" s="78"/>
      <c r="C31" s="78"/>
      <c r="D31" s="78"/>
      <c r="E31" s="78"/>
      <c r="F31" s="17"/>
      <c r="G31" s="17"/>
      <c r="H31" s="17"/>
      <c r="I31" s="17"/>
      <c r="J31" s="17"/>
    </row>
  </sheetData>
  <mergeCells count="17">
    <mergeCell ref="A1:J1"/>
    <mergeCell ref="A3:J3"/>
    <mergeCell ref="A8:E8"/>
    <mergeCell ref="A9:E9"/>
    <mergeCell ref="A10:E10"/>
    <mergeCell ref="A13:E13"/>
    <mergeCell ref="A14:E14"/>
    <mergeCell ref="A12:E12"/>
    <mergeCell ref="A5:J5"/>
    <mergeCell ref="A16:J16"/>
    <mergeCell ref="A23:J23"/>
    <mergeCell ref="A30:E30"/>
    <mergeCell ref="A26:E26"/>
    <mergeCell ref="A27:E27"/>
    <mergeCell ref="A19:E19"/>
    <mergeCell ref="A20:E20"/>
    <mergeCell ref="A21:E2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view="pageBreakPreview" zoomScaleNormal="100" zoomScaleSheetLayoutView="100" workbookViewId="0">
      <selection activeCell="H21" sqref="H21:I21"/>
    </sheetView>
  </sheetViews>
  <sheetFormatPr defaultRowHeight="15" x14ac:dyDescent="0.25"/>
  <cols>
    <col min="1" max="1" width="7.5703125" bestFit="1" customWidth="1"/>
    <col min="2" max="2" width="5.42578125" customWidth="1"/>
    <col min="3" max="3" width="6.140625" bestFit="1" customWidth="1"/>
    <col min="4" max="4" width="37.85546875" customWidth="1"/>
    <col min="5" max="6" width="25.28515625" hidden="1" customWidth="1"/>
    <col min="7" max="9" width="25.28515625" customWidth="1"/>
    <col min="10" max="10" width="0.28515625" customWidth="1"/>
    <col min="11" max="11" width="9.140625" hidden="1" customWidth="1"/>
    <col min="13" max="13" width="19.140625" customWidth="1"/>
  </cols>
  <sheetData>
    <row r="1" spans="1:13" ht="42" customHeight="1" x14ac:dyDescent="0.25">
      <c r="A1" s="145" t="s">
        <v>95</v>
      </c>
      <c r="B1" s="145"/>
      <c r="C1" s="145"/>
      <c r="D1" s="145"/>
      <c r="E1" s="145"/>
      <c r="F1" s="145"/>
      <c r="G1" s="145"/>
      <c r="H1" s="145"/>
      <c r="I1" s="145"/>
    </row>
    <row r="2" spans="1:13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3" ht="15.75" x14ac:dyDescent="0.25">
      <c r="A3" s="145" t="s">
        <v>33</v>
      </c>
      <c r="B3" s="145"/>
      <c r="C3" s="145"/>
      <c r="D3" s="145"/>
      <c r="E3" s="145"/>
      <c r="F3" s="145"/>
      <c r="G3" s="145"/>
      <c r="H3" s="147"/>
      <c r="I3" s="147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18" customHeight="1" x14ac:dyDescent="0.25">
      <c r="A5" s="145" t="s">
        <v>15</v>
      </c>
      <c r="B5" s="146"/>
      <c r="C5" s="146"/>
      <c r="D5" s="146"/>
      <c r="E5" s="146"/>
      <c r="F5" s="146"/>
      <c r="G5" s="146"/>
      <c r="H5" s="146"/>
      <c r="I5" s="146"/>
    </row>
    <row r="6" spans="1:13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3" ht="15.75" x14ac:dyDescent="0.25">
      <c r="A7" s="145" t="s">
        <v>1</v>
      </c>
      <c r="B7" s="150"/>
      <c r="C7" s="150"/>
      <c r="D7" s="150"/>
      <c r="E7" s="150"/>
      <c r="F7" s="150"/>
      <c r="G7" s="150"/>
      <c r="H7" s="150"/>
      <c r="I7" s="150"/>
    </row>
    <row r="8" spans="1:13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3" ht="25.5" x14ac:dyDescent="0.25">
      <c r="A9" s="19" t="s">
        <v>16</v>
      </c>
      <c r="B9" s="18" t="s">
        <v>17</v>
      </c>
      <c r="C9" s="18" t="s">
        <v>18</v>
      </c>
      <c r="D9" s="18" t="s">
        <v>14</v>
      </c>
      <c r="E9" s="18" t="s">
        <v>91</v>
      </c>
      <c r="F9" s="19" t="s">
        <v>92</v>
      </c>
      <c r="G9" s="19" t="s">
        <v>96</v>
      </c>
      <c r="H9" s="19" t="s">
        <v>93</v>
      </c>
      <c r="I9" s="19" t="s">
        <v>97</v>
      </c>
    </row>
    <row r="10" spans="1:13" s="56" customFormat="1" ht="15.75" customHeight="1" x14ac:dyDescent="0.25">
      <c r="A10" s="116">
        <v>6</v>
      </c>
      <c r="B10" s="116"/>
      <c r="C10" s="116"/>
      <c r="D10" s="102" t="s">
        <v>19</v>
      </c>
      <c r="E10" s="103">
        <f>E11+E17+E20+E22+E13</f>
        <v>288936.89</v>
      </c>
      <c r="F10" s="104">
        <f>F11+F17+F20+F22+F13</f>
        <v>306866.41000000003</v>
      </c>
      <c r="G10" s="104">
        <f>G11+G17+G20+G22+G13+G15</f>
        <v>510652</v>
      </c>
      <c r="H10" s="104">
        <f>H11+H17+H20+H22+H13+H15</f>
        <v>498000</v>
      </c>
      <c r="I10" s="104">
        <f>I11+I17+I20+I22+I13+I15</f>
        <v>548500</v>
      </c>
    </row>
    <row r="11" spans="1:13" s="37" customFormat="1" ht="25.5" hidden="1" x14ac:dyDescent="0.25">
      <c r="A11" s="117"/>
      <c r="B11" s="117">
        <v>63</v>
      </c>
      <c r="C11" s="117"/>
      <c r="D11" s="105" t="s">
        <v>46</v>
      </c>
      <c r="E11" s="85">
        <f>E12</f>
        <v>53609.93</v>
      </c>
      <c r="F11" s="86">
        <f>F12</f>
        <v>3981.68</v>
      </c>
      <c r="G11" s="86">
        <f>G12</f>
        <v>0</v>
      </c>
      <c r="H11" s="86"/>
      <c r="I11" s="86"/>
      <c r="M11" s="60"/>
    </row>
    <row r="12" spans="1:13" s="36" customFormat="1" ht="12.75" hidden="1" x14ac:dyDescent="0.2">
      <c r="A12" s="118"/>
      <c r="B12" s="118"/>
      <c r="C12" s="119">
        <v>43</v>
      </c>
      <c r="D12" s="106" t="s">
        <v>51</v>
      </c>
      <c r="E12" s="38">
        <v>53609.93</v>
      </c>
      <c r="F12" s="39">
        <v>3981.68</v>
      </c>
      <c r="G12" s="39"/>
      <c r="H12" s="39"/>
      <c r="I12" s="39"/>
    </row>
    <row r="13" spans="1:13" s="37" customFormat="1" hidden="1" x14ac:dyDescent="0.25">
      <c r="A13" s="120"/>
      <c r="B13" s="120">
        <v>64</v>
      </c>
      <c r="C13" s="121"/>
      <c r="D13" s="108" t="s">
        <v>52</v>
      </c>
      <c r="E13" s="85">
        <f>E14</f>
        <v>6.37</v>
      </c>
      <c r="F13" s="86"/>
      <c r="G13" s="86">
        <f t="shared" ref="G13:I13" si="0">G14</f>
        <v>0</v>
      </c>
      <c r="H13" s="86">
        <f t="shared" si="0"/>
        <v>0</v>
      </c>
      <c r="I13" s="86">
        <f t="shared" si="0"/>
        <v>0</v>
      </c>
    </row>
    <row r="14" spans="1:13" hidden="1" x14ac:dyDescent="0.25">
      <c r="A14" s="118"/>
      <c r="B14" s="120"/>
      <c r="C14" s="119">
        <v>12</v>
      </c>
      <c r="D14" s="109" t="s">
        <v>53</v>
      </c>
      <c r="E14" s="38">
        <v>6.37</v>
      </c>
      <c r="F14" s="39"/>
      <c r="G14" s="39"/>
      <c r="H14" s="39"/>
      <c r="I14" s="39"/>
    </row>
    <row r="15" spans="1:13" s="37" customFormat="1" ht="38.25" hidden="1" x14ac:dyDescent="0.25">
      <c r="A15" s="120"/>
      <c r="B15" s="120">
        <v>65</v>
      </c>
      <c r="C15" s="121"/>
      <c r="D15" s="110" t="s">
        <v>54</v>
      </c>
      <c r="E15" s="85"/>
      <c r="F15" s="86"/>
      <c r="G15" s="86">
        <f>G16</f>
        <v>0</v>
      </c>
      <c r="H15" s="86">
        <f t="shared" ref="H15:I15" si="1">H16</f>
        <v>0</v>
      </c>
      <c r="I15" s="86">
        <f t="shared" si="1"/>
        <v>0</v>
      </c>
    </row>
    <row r="16" spans="1:13" hidden="1" x14ac:dyDescent="0.25">
      <c r="A16" s="118"/>
      <c r="B16" s="120"/>
      <c r="C16" s="119">
        <v>37</v>
      </c>
      <c r="D16" s="109" t="s">
        <v>55</v>
      </c>
      <c r="E16" s="38"/>
      <c r="F16" s="39"/>
      <c r="G16" s="39"/>
      <c r="H16" s="39"/>
      <c r="I16" s="39"/>
    </row>
    <row r="17" spans="1:13" s="37" customFormat="1" ht="25.5" x14ac:dyDescent="0.25">
      <c r="A17" s="120"/>
      <c r="B17" s="120">
        <v>66</v>
      </c>
      <c r="C17" s="120"/>
      <c r="D17" s="111" t="s">
        <v>56</v>
      </c>
      <c r="E17" s="85">
        <f>E18+E19</f>
        <v>68093.97</v>
      </c>
      <c r="F17" s="86">
        <f>F18+F19</f>
        <v>74362.600000000006</v>
      </c>
      <c r="G17" s="86">
        <f>G18+G19</f>
        <v>126610</v>
      </c>
      <c r="H17" s="86">
        <f t="shared" ref="H17:I17" si="2">H18+H19</f>
        <v>131000</v>
      </c>
      <c r="I17" s="86">
        <f t="shared" si="2"/>
        <v>133500</v>
      </c>
    </row>
    <row r="18" spans="1:13" x14ac:dyDescent="0.25">
      <c r="A18" s="118"/>
      <c r="B18" s="120"/>
      <c r="C18" s="119">
        <v>22</v>
      </c>
      <c r="D18" s="109" t="s">
        <v>57</v>
      </c>
      <c r="E18" s="38">
        <v>66010.22</v>
      </c>
      <c r="F18" s="39">
        <v>74362.600000000006</v>
      </c>
      <c r="G18" s="39">
        <v>126610</v>
      </c>
      <c r="H18" s="39">
        <v>131000</v>
      </c>
      <c r="I18" s="39">
        <v>133500</v>
      </c>
      <c r="J18" s="41"/>
      <c r="M18" s="57"/>
    </row>
    <row r="19" spans="1:13" hidden="1" x14ac:dyDescent="0.25">
      <c r="A19" s="118"/>
      <c r="B19" s="120"/>
      <c r="C19" s="119">
        <v>52</v>
      </c>
      <c r="D19" s="109" t="s">
        <v>58</v>
      </c>
      <c r="E19" s="38">
        <v>2083.75</v>
      </c>
      <c r="F19" s="39"/>
      <c r="G19" s="39"/>
      <c r="H19" s="39"/>
      <c r="I19" s="39"/>
    </row>
    <row r="20" spans="1:13" s="37" customFormat="1" ht="25.5" x14ac:dyDescent="0.25">
      <c r="A20" s="120"/>
      <c r="B20" s="120">
        <v>67</v>
      </c>
      <c r="C20" s="121"/>
      <c r="D20" s="105" t="s">
        <v>47</v>
      </c>
      <c r="E20" s="85">
        <f>E21</f>
        <v>166865.75</v>
      </c>
      <c r="F20" s="86">
        <f>F21</f>
        <v>228522.13</v>
      </c>
      <c r="G20" s="86">
        <f>G21</f>
        <v>384042</v>
      </c>
      <c r="H20" s="86">
        <f t="shared" ref="H20:I20" si="3">H21</f>
        <v>367000</v>
      </c>
      <c r="I20" s="86">
        <f t="shared" si="3"/>
        <v>415000</v>
      </c>
    </row>
    <row r="21" spans="1:13" x14ac:dyDescent="0.25">
      <c r="A21" s="118"/>
      <c r="B21" s="118"/>
      <c r="C21" s="119">
        <v>11</v>
      </c>
      <c r="D21" s="109" t="s">
        <v>59</v>
      </c>
      <c r="E21" s="38">
        <v>166865.75</v>
      </c>
      <c r="F21" s="39">
        <v>228522.13</v>
      </c>
      <c r="G21" s="39">
        <v>384042</v>
      </c>
      <c r="H21" s="39">
        <v>367000</v>
      </c>
      <c r="I21" s="39">
        <v>415000</v>
      </c>
    </row>
    <row r="22" spans="1:13" s="37" customFormat="1" ht="25.5" hidden="1" x14ac:dyDescent="0.25">
      <c r="A22" s="120"/>
      <c r="B22" s="120">
        <v>68</v>
      </c>
      <c r="C22" s="121"/>
      <c r="D22" s="105" t="s">
        <v>47</v>
      </c>
      <c r="E22" s="85">
        <f>E23</f>
        <v>360.87</v>
      </c>
      <c r="F22" s="86"/>
      <c r="G22" s="86"/>
      <c r="H22" s="86"/>
      <c r="I22" s="86"/>
    </row>
    <row r="23" spans="1:13" hidden="1" x14ac:dyDescent="0.25">
      <c r="A23" s="118"/>
      <c r="B23" s="118"/>
      <c r="C23" s="119">
        <v>22</v>
      </c>
      <c r="D23" s="109" t="s">
        <v>57</v>
      </c>
      <c r="E23" s="38">
        <v>360.87</v>
      </c>
      <c r="F23" s="39"/>
      <c r="G23" s="39"/>
      <c r="H23" s="39"/>
      <c r="I23" s="39"/>
    </row>
    <row r="24" spans="1:13" x14ac:dyDescent="0.25">
      <c r="A24" s="41"/>
      <c r="B24" s="41"/>
      <c r="C24" s="41"/>
      <c r="D24" s="41"/>
      <c r="E24" s="41"/>
      <c r="F24" s="41"/>
      <c r="G24" s="41"/>
      <c r="H24" s="41"/>
      <c r="I24" s="41"/>
    </row>
    <row r="25" spans="1:13" ht="15.75" x14ac:dyDescent="0.25">
      <c r="A25" s="151" t="s">
        <v>21</v>
      </c>
      <c r="B25" s="152"/>
      <c r="C25" s="152"/>
      <c r="D25" s="152"/>
      <c r="E25" s="152"/>
      <c r="F25" s="152"/>
      <c r="G25" s="152"/>
      <c r="H25" s="152"/>
      <c r="I25" s="152"/>
    </row>
    <row r="26" spans="1:13" ht="18" x14ac:dyDescent="0.25">
      <c r="A26" s="82"/>
      <c r="B26" s="82"/>
      <c r="C26" s="82"/>
      <c r="D26" s="82"/>
      <c r="E26" s="82"/>
      <c r="F26" s="82"/>
      <c r="G26" s="82"/>
      <c r="H26" s="52"/>
      <c r="I26" s="52"/>
    </row>
    <row r="27" spans="1:13" ht="25.5" x14ac:dyDescent="0.25">
      <c r="A27" s="84" t="s">
        <v>16</v>
      </c>
      <c r="B27" s="83" t="s">
        <v>17</v>
      </c>
      <c r="C27" s="83" t="s">
        <v>18</v>
      </c>
      <c r="D27" s="83" t="s">
        <v>22</v>
      </c>
      <c r="E27" s="83" t="s">
        <v>12</v>
      </c>
      <c r="F27" s="84" t="s">
        <v>13</v>
      </c>
      <c r="G27" s="19" t="s">
        <v>96</v>
      </c>
      <c r="H27" s="19" t="s">
        <v>93</v>
      </c>
      <c r="I27" s="19" t="s">
        <v>97</v>
      </c>
      <c r="L27" s="57"/>
      <c r="M27" s="57"/>
    </row>
    <row r="28" spans="1:13" s="56" customFormat="1" ht="15.75" customHeight="1" x14ac:dyDescent="0.25">
      <c r="A28" s="116">
        <v>3</v>
      </c>
      <c r="B28" s="116"/>
      <c r="C28" s="116"/>
      <c r="D28" s="102" t="s">
        <v>23</v>
      </c>
      <c r="E28" s="103">
        <f>E29+E33+E37</f>
        <v>261828.39738071538</v>
      </c>
      <c r="F28" s="104">
        <f>F29+F33+F37</f>
        <v>392056.77</v>
      </c>
      <c r="G28" s="104">
        <f>G29+G33+G37</f>
        <v>488652</v>
      </c>
      <c r="H28" s="104">
        <f t="shared" ref="H28:I28" si="4">H29+H33+H37</f>
        <v>495000</v>
      </c>
      <c r="I28" s="104">
        <f t="shared" si="4"/>
        <v>510000</v>
      </c>
      <c r="L28" s="58"/>
      <c r="M28" s="58"/>
    </row>
    <row r="29" spans="1:13" s="37" customFormat="1" ht="15.75" customHeight="1" x14ac:dyDescent="0.25">
      <c r="A29" s="117"/>
      <c r="B29" s="117">
        <v>31</v>
      </c>
      <c r="C29" s="117"/>
      <c r="D29" s="105" t="s">
        <v>24</v>
      </c>
      <c r="E29" s="85">
        <f>E30+E31+E32</f>
        <v>108462.67312230407</v>
      </c>
      <c r="F29" s="86">
        <f>F30+F31+F32</f>
        <v>148366</v>
      </c>
      <c r="G29" s="86">
        <f>G30+G31+G32</f>
        <v>238747</v>
      </c>
      <c r="H29" s="86">
        <f t="shared" ref="H29:I29" si="5">H30+H31+H32</f>
        <v>241000</v>
      </c>
      <c r="I29" s="86">
        <f t="shared" si="5"/>
        <v>251000</v>
      </c>
      <c r="M29" s="60"/>
    </row>
    <row r="30" spans="1:13" x14ac:dyDescent="0.25">
      <c r="A30" s="118"/>
      <c r="B30" s="118"/>
      <c r="C30" s="119">
        <v>12</v>
      </c>
      <c r="D30" s="106" t="s">
        <v>67</v>
      </c>
      <c r="E30" s="38">
        <f>'POSEBNI DIO'!E10</f>
        <v>92540.98</v>
      </c>
      <c r="F30" s="39">
        <f>'POSEBNI DIO'!G10</f>
        <v>148366</v>
      </c>
      <c r="G30" s="39">
        <f>'POSEBNI DIO'!I10</f>
        <v>237847</v>
      </c>
      <c r="H30" s="39">
        <f>'POSEBNI DIO'!J10</f>
        <v>240000</v>
      </c>
      <c r="I30" s="39">
        <f>'POSEBNI DIO'!K10</f>
        <v>250000</v>
      </c>
      <c r="M30" s="57"/>
    </row>
    <row r="31" spans="1:13" x14ac:dyDescent="0.25">
      <c r="A31" s="118"/>
      <c r="B31" s="118"/>
      <c r="C31" s="119">
        <v>22</v>
      </c>
      <c r="D31" s="106" t="s">
        <v>62</v>
      </c>
      <c r="E31" s="38">
        <f>'POSEBNI DIO'!E18</f>
        <v>9285.5531223040707</v>
      </c>
      <c r="F31" s="39">
        <f>'POSEBNI DIO'!G18</f>
        <v>0</v>
      </c>
      <c r="G31" s="39">
        <f>'POSEBNI DIO'!I18</f>
        <v>900</v>
      </c>
      <c r="H31" s="39">
        <f>'POSEBNI DIO'!J18</f>
        <v>1000</v>
      </c>
      <c r="I31" s="39">
        <f>'POSEBNI DIO'!K18</f>
        <v>1000</v>
      </c>
    </row>
    <row r="32" spans="1:13" hidden="1" x14ac:dyDescent="0.25">
      <c r="A32" s="118"/>
      <c r="B32" s="118"/>
      <c r="C32" s="119">
        <v>43</v>
      </c>
      <c r="D32" s="106" t="s">
        <v>77</v>
      </c>
      <c r="E32" s="38">
        <f>'POSEBNI DIO'!E29</f>
        <v>6636.14</v>
      </c>
      <c r="F32" s="39"/>
      <c r="G32" s="39"/>
      <c r="H32" s="39"/>
      <c r="I32" s="39"/>
    </row>
    <row r="33" spans="1:13" s="37" customFormat="1" x14ac:dyDescent="0.25">
      <c r="A33" s="120"/>
      <c r="B33" s="120">
        <v>32</v>
      </c>
      <c r="C33" s="121"/>
      <c r="D33" s="107" t="s">
        <v>36</v>
      </c>
      <c r="E33" s="85">
        <f>E34+E35+E36</f>
        <v>152674.10570376267</v>
      </c>
      <c r="F33" s="86">
        <f>F34+F35+F36</f>
        <v>242953.77</v>
      </c>
      <c r="G33" s="86">
        <f>G34+G35+G36</f>
        <v>248490</v>
      </c>
      <c r="H33" s="86">
        <f t="shared" ref="H33:I33" si="6">H34+H35+H36</f>
        <v>252000</v>
      </c>
      <c r="I33" s="86">
        <f t="shared" si="6"/>
        <v>257000</v>
      </c>
      <c r="M33" s="60"/>
    </row>
    <row r="34" spans="1:13" x14ac:dyDescent="0.25">
      <c r="A34" s="118"/>
      <c r="B34" s="118"/>
      <c r="C34" s="119">
        <v>12</v>
      </c>
      <c r="D34" s="106" t="s">
        <v>67</v>
      </c>
      <c r="E34" s="38">
        <f>'POSEBNI DIO'!E11+'POSEBNI DIO'!E45</f>
        <v>68111.620841462602</v>
      </c>
      <c r="F34" s="39">
        <f>'POSEBNI DIO'!G11+'POSEBNI DIO'!G45</f>
        <v>144080</v>
      </c>
      <c r="G34" s="39">
        <f>'POSEBNI DIO'!I11+'POSEBNI DIO'!I45</f>
        <v>126195</v>
      </c>
      <c r="H34" s="39">
        <f>'POSEBNI DIO'!J11+'POSEBNI DIO'!J45</f>
        <v>127000</v>
      </c>
      <c r="I34" s="39">
        <f>'POSEBNI DIO'!K11+'POSEBNI DIO'!K45</f>
        <v>130000</v>
      </c>
    </row>
    <row r="35" spans="1:13" x14ac:dyDescent="0.25">
      <c r="A35" s="118"/>
      <c r="B35" s="118"/>
      <c r="C35" s="119">
        <v>22</v>
      </c>
      <c r="D35" s="106" t="s">
        <v>62</v>
      </c>
      <c r="E35" s="38">
        <f>'POSEBNI DIO'!E19+'POSEBNI DIO'!E48</f>
        <v>56833.373166102596</v>
      </c>
      <c r="F35" s="39">
        <f>'POSEBNI DIO'!G19+'POSEBNI DIO'!G48</f>
        <v>81485</v>
      </c>
      <c r="G35" s="39">
        <f>'POSEBNI DIO'!I19+'POSEBNI DIO'!I48</f>
        <v>122295</v>
      </c>
      <c r="H35" s="39">
        <f>'POSEBNI DIO'!J19+'POSEBNI DIO'!J48</f>
        <v>125000</v>
      </c>
      <c r="I35" s="39">
        <f>'POSEBNI DIO'!K19+'POSEBNI DIO'!K48</f>
        <v>127000</v>
      </c>
    </row>
    <row r="36" spans="1:13" hidden="1" x14ac:dyDescent="0.25">
      <c r="A36" s="118"/>
      <c r="B36" s="118"/>
      <c r="C36" s="119">
        <v>43</v>
      </c>
      <c r="D36" s="106" t="s">
        <v>77</v>
      </c>
      <c r="E36" s="38">
        <f>'POSEBNI DIO'!E30+'POSEBNI DIO'!E51</f>
        <v>27729.111696197491</v>
      </c>
      <c r="F36" s="39">
        <f>'POSEBNI DIO'!G30+'POSEBNI DIO'!G51</f>
        <v>17388.77</v>
      </c>
      <c r="G36" s="39"/>
      <c r="H36" s="39"/>
      <c r="I36" s="39"/>
    </row>
    <row r="37" spans="1:13" s="37" customFormat="1" x14ac:dyDescent="0.25">
      <c r="A37" s="120"/>
      <c r="B37" s="120">
        <v>34</v>
      </c>
      <c r="C37" s="121"/>
      <c r="D37" s="108" t="s">
        <v>64</v>
      </c>
      <c r="E37" s="85">
        <f>E38</f>
        <v>691.61855464861628</v>
      </c>
      <c r="F37" s="86">
        <f>F38</f>
        <v>737</v>
      </c>
      <c r="G37" s="86">
        <f t="shared" ref="G37:I37" si="7">G38</f>
        <v>1415</v>
      </c>
      <c r="H37" s="86">
        <f t="shared" si="7"/>
        <v>2000</v>
      </c>
      <c r="I37" s="86">
        <f t="shared" si="7"/>
        <v>2000</v>
      </c>
    </row>
    <row r="38" spans="1:13" x14ac:dyDescent="0.25">
      <c r="A38" s="118"/>
      <c r="B38" s="120"/>
      <c r="C38" s="119">
        <v>22</v>
      </c>
      <c r="D38" s="106" t="s">
        <v>62</v>
      </c>
      <c r="E38" s="38">
        <f>'POSEBNI DIO'!E20</f>
        <v>691.61855464861628</v>
      </c>
      <c r="F38" s="39">
        <f>'POSEBNI DIO'!G20</f>
        <v>737</v>
      </c>
      <c r="G38" s="39">
        <f>'POSEBNI DIO'!I20</f>
        <v>1415</v>
      </c>
      <c r="H38" s="39">
        <f>'POSEBNI DIO'!J20</f>
        <v>2000</v>
      </c>
      <c r="I38" s="39">
        <f>'POSEBNI DIO'!K20</f>
        <v>2000</v>
      </c>
    </row>
    <row r="39" spans="1:13" x14ac:dyDescent="0.25">
      <c r="A39" s="118"/>
      <c r="B39" s="120"/>
      <c r="C39" s="119"/>
      <c r="D39" s="106"/>
      <c r="E39" s="38"/>
      <c r="F39" s="39"/>
      <c r="G39" s="39"/>
      <c r="H39" s="39"/>
      <c r="I39" s="39"/>
    </row>
    <row r="40" spans="1:13" ht="25.5" x14ac:dyDescent="0.25">
      <c r="A40" s="122">
        <v>4</v>
      </c>
      <c r="B40" s="122"/>
      <c r="C40" s="122"/>
      <c r="D40" s="112" t="s">
        <v>25</v>
      </c>
      <c r="E40" s="103">
        <f>E41+E43+E49</f>
        <v>30822.874084544426</v>
      </c>
      <c r="F40" s="104">
        <f>F41+F43+F49</f>
        <v>74782.850000000006</v>
      </c>
      <c r="G40" s="104">
        <f>G41+G43+G49</f>
        <v>22000</v>
      </c>
      <c r="H40" s="104">
        <f t="shared" ref="H40:I40" si="8">H41+H43+H49</f>
        <v>3000</v>
      </c>
      <c r="I40" s="104">
        <f t="shared" si="8"/>
        <v>38500</v>
      </c>
    </row>
    <row r="41" spans="1:13" s="37" customFormat="1" ht="25.5" hidden="1" x14ac:dyDescent="0.25">
      <c r="A41" s="117"/>
      <c r="B41" s="117">
        <v>41</v>
      </c>
      <c r="C41" s="117"/>
      <c r="D41" s="113" t="s">
        <v>65</v>
      </c>
      <c r="E41" s="85">
        <f>E42</f>
        <v>596.19000000000005</v>
      </c>
      <c r="F41" s="86"/>
      <c r="G41" s="86"/>
      <c r="H41" s="86"/>
      <c r="I41" s="114"/>
    </row>
    <row r="42" spans="1:13" hidden="1" x14ac:dyDescent="0.25">
      <c r="A42" s="118"/>
      <c r="B42" s="118"/>
      <c r="C42" s="119">
        <v>43</v>
      </c>
      <c r="D42" s="106" t="s">
        <v>77</v>
      </c>
      <c r="E42" s="38">
        <f>'POSEBNI DIO'!E32</f>
        <v>596.19000000000005</v>
      </c>
      <c r="F42" s="39"/>
      <c r="G42" s="39"/>
      <c r="H42" s="39"/>
      <c r="I42" s="39"/>
    </row>
    <row r="43" spans="1:13" s="37" customFormat="1" ht="25.5" x14ac:dyDescent="0.25">
      <c r="A43" s="123"/>
      <c r="B43" s="123">
        <v>42</v>
      </c>
      <c r="C43" s="123"/>
      <c r="D43" s="113" t="s">
        <v>48</v>
      </c>
      <c r="E43" s="85">
        <f>E44+E45+E46+E47</f>
        <v>7079.5621136107238</v>
      </c>
      <c r="F43" s="86">
        <f>F44+F45+F46+F47</f>
        <v>74782.850000000006</v>
      </c>
      <c r="G43" s="86">
        <f>G44+G45+G46+G47+G48</f>
        <v>2000</v>
      </c>
      <c r="H43" s="86">
        <f t="shared" ref="H43:I43" si="9">H44+H45+H46+H47+H48</f>
        <v>3000</v>
      </c>
      <c r="I43" s="114">
        <f t="shared" si="9"/>
        <v>3500</v>
      </c>
    </row>
    <row r="44" spans="1:13" hidden="1" x14ac:dyDescent="0.25">
      <c r="A44" s="124"/>
      <c r="B44" s="124"/>
      <c r="C44" s="125">
        <v>12</v>
      </c>
      <c r="D44" s="106" t="s">
        <v>67</v>
      </c>
      <c r="E44" s="38">
        <f>'POSEBNI DIO'!E14</f>
        <v>904.24</v>
      </c>
      <c r="F44" s="39">
        <f>'POSEBNI DIO'!G14</f>
        <v>56000</v>
      </c>
      <c r="G44" s="39">
        <f>'POSEBNI DIO'!I14</f>
        <v>0</v>
      </c>
      <c r="H44" s="39">
        <f>'POSEBNI DIO'!J14</f>
        <v>0</v>
      </c>
      <c r="I44" s="39">
        <f>'POSEBNI DIO'!K14</f>
        <v>0</v>
      </c>
      <c r="M44" s="60"/>
    </row>
    <row r="45" spans="1:13" x14ac:dyDescent="0.25">
      <c r="A45" s="124"/>
      <c r="B45" s="124"/>
      <c r="C45" s="125">
        <v>22</v>
      </c>
      <c r="D45" s="106" t="s">
        <v>62</v>
      </c>
      <c r="E45" s="38">
        <f>'POSEBNI DIO'!E23</f>
        <v>42.604021501094962</v>
      </c>
      <c r="F45" s="39">
        <f>'POSEBNI DIO'!G23</f>
        <v>18782.849999999999</v>
      </c>
      <c r="G45" s="39">
        <f>'POSEBNI DIO'!I23</f>
        <v>2000</v>
      </c>
      <c r="H45" s="39">
        <f>'POSEBNI DIO'!J23</f>
        <v>3000</v>
      </c>
      <c r="I45" s="39">
        <f>'POSEBNI DIO'!K23</f>
        <v>3500</v>
      </c>
    </row>
    <row r="46" spans="1:13" hidden="1" x14ac:dyDescent="0.25">
      <c r="A46" s="124"/>
      <c r="B46" s="124"/>
      <c r="C46" s="125">
        <v>43</v>
      </c>
      <c r="D46" s="106" t="s">
        <v>77</v>
      </c>
      <c r="E46" s="38">
        <f>'POSEBNI DIO'!E33</f>
        <v>4048.97</v>
      </c>
      <c r="F46" s="39"/>
      <c r="G46" s="39"/>
      <c r="H46" s="39"/>
      <c r="I46" s="39"/>
    </row>
    <row r="47" spans="1:13" hidden="1" x14ac:dyDescent="0.25">
      <c r="A47" s="124"/>
      <c r="B47" s="124"/>
      <c r="C47" s="125">
        <v>52</v>
      </c>
      <c r="D47" s="106" t="s">
        <v>79</v>
      </c>
      <c r="E47" s="38">
        <f>'POSEBNI DIO'!E37</f>
        <v>2083.7480921096289</v>
      </c>
      <c r="F47" s="39"/>
      <c r="G47" s="39"/>
      <c r="H47" s="39"/>
      <c r="I47" s="39"/>
    </row>
    <row r="48" spans="1:13" x14ac:dyDescent="0.25">
      <c r="A48" s="124"/>
      <c r="B48" s="124"/>
      <c r="C48" s="125">
        <v>81</v>
      </c>
      <c r="D48" s="106" t="s">
        <v>38</v>
      </c>
      <c r="E48" s="38"/>
      <c r="F48" s="39"/>
      <c r="G48" s="39">
        <f>'POSEBNI DIO'!I40</f>
        <v>0</v>
      </c>
      <c r="H48" s="39"/>
      <c r="I48" s="39"/>
    </row>
    <row r="49" spans="1:9" s="37" customFormat="1" ht="25.5" x14ac:dyDescent="0.25">
      <c r="A49" s="123"/>
      <c r="B49" s="123">
        <v>45</v>
      </c>
      <c r="C49" s="123"/>
      <c r="D49" s="113" t="s">
        <v>69</v>
      </c>
      <c r="E49" s="85">
        <f>E50+E51+E52</f>
        <v>23147.121970933702</v>
      </c>
      <c r="F49" s="86"/>
      <c r="G49" s="86">
        <f>G50</f>
        <v>20000</v>
      </c>
      <c r="H49" s="86">
        <f t="shared" ref="H49:I49" si="10">H50</f>
        <v>0</v>
      </c>
      <c r="I49" s="114">
        <f t="shared" si="10"/>
        <v>35000</v>
      </c>
    </row>
    <row r="50" spans="1:9" x14ac:dyDescent="0.25">
      <c r="A50" s="124"/>
      <c r="B50" s="124"/>
      <c r="C50" s="125">
        <v>12</v>
      </c>
      <c r="D50" s="106" t="s">
        <v>67</v>
      </c>
      <c r="E50" s="38">
        <f>'POSEBNI DIO'!E15</f>
        <v>5308.91</v>
      </c>
      <c r="F50" s="39"/>
      <c r="G50" s="39">
        <f>'POSEBNI DIO'!I15</f>
        <v>20000</v>
      </c>
      <c r="H50" s="39">
        <f>'POSEBNI DIO'!J15</f>
        <v>0</v>
      </c>
      <c r="I50" s="39">
        <f>'POSEBNI DIO'!K15</f>
        <v>35000</v>
      </c>
    </row>
    <row r="51" spans="1:9" hidden="1" x14ac:dyDescent="0.25">
      <c r="A51" s="124"/>
      <c r="B51" s="124"/>
      <c r="C51" s="125">
        <v>22</v>
      </c>
      <c r="D51" s="106" t="s">
        <v>62</v>
      </c>
      <c r="E51" s="38">
        <f>'POSEBNI DIO'!E24</f>
        <v>3238.7019709337046</v>
      </c>
      <c r="F51" s="39"/>
      <c r="G51" s="39"/>
      <c r="H51" s="39"/>
      <c r="I51" s="39"/>
    </row>
    <row r="52" spans="1:9" hidden="1" x14ac:dyDescent="0.25">
      <c r="A52" s="124"/>
      <c r="B52" s="124"/>
      <c r="C52" s="125">
        <v>43</v>
      </c>
      <c r="D52" s="106" t="s">
        <v>77</v>
      </c>
      <c r="E52" s="38">
        <f>'POSEBNI DIO'!E34</f>
        <v>14599.51</v>
      </c>
      <c r="F52" s="39"/>
      <c r="G52" s="39"/>
      <c r="H52" s="39"/>
      <c r="I52" s="39"/>
    </row>
    <row r="53" spans="1:9" x14ac:dyDescent="0.25">
      <c r="A53" s="41"/>
      <c r="B53" s="41"/>
      <c r="C53" s="41"/>
      <c r="D53" s="41"/>
      <c r="E53" s="41"/>
      <c r="F53" s="41"/>
      <c r="G53" s="41"/>
      <c r="H53" s="41"/>
      <c r="I53" s="41"/>
    </row>
    <row r="54" spans="1:9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9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x14ac:dyDescent="0.25">
      <c r="A56" s="41"/>
      <c r="B56" s="41"/>
      <c r="C56" s="41"/>
      <c r="D56" s="41"/>
      <c r="E56" s="41"/>
      <c r="F56" s="41"/>
      <c r="G56" s="41"/>
      <c r="H56" s="41"/>
      <c r="I56" s="41"/>
    </row>
    <row r="57" spans="1:9" x14ac:dyDescent="0.25">
      <c r="A57" s="63"/>
      <c r="B57" s="63"/>
      <c r="C57" s="63"/>
      <c r="D57" s="63"/>
      <c r="E57" s="63"/>
      <c r="F57" s="63"/>
      <c r="G57" s="63"/>
      <c r="H57" s="63"/>
      <c r="I57" s="63"/>
    </row>
  </sheetData>
  <mergeCells count="5">
    <mergeCell ref="A7:I7"/>
    <mergeCell ref="A25:I25"/>
    <mergeCell ref="A1:I1"/>
    <mergeCell ref="A3:I3"/>
    <mergeCell ref="A5:I5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zoomScaleNormal="100" workbookViewId="0">
      <selection activeCell="F4" sqref="F4"/>
    </sheetView>
  </sheetViews>
  <sheetFormatPr defaultRowHeight="15" x14ac:dyDescent="0.25"/>
  <cols>
    <col min="1" max="1" width="37.7109375" customWidth="1"/>
    <col min="2" max="3" width="25.28515625" hidden="1" customWidth="1"/>
    <col min="4" max="6" width="25.28515625" customWidth="1"/>
  </cols>
  <sheetData>
    <row r="1" spans="1:10" ht="42" customHeight="1" x14ac:dyDescent="0.25">
      <c r="A1" s="145" t="s">
        <v>95</v>
      </c>
      <c r="B1" s="153"/>
      <c r="C1" s="153"/>
      <c r="D1" s="153"/>
      <c r="E1" s="153"/>
      <c r="F1" s="153"/>
      <c r="G1" s="42"/>
      <c r="H1" s="42"/>
      <c r="I1" s="42"/>
      <c r="J1" s="4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45" t="s">
        <v>33</v>
      </c>
      <c r="B3" s="145"/>
      <c r="C3" s="145"/>
      <c r="D3" s="145"/>
      <c r="E3" s="147"/>
      <c r="F3" s="147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45" t="s">
        <v>15</v>
      </c>
      <c r="B5" s="146"/>
      <c r="C5" s="146"/>
      <c r="D5" s="146"/>
      <c r="E5" s="146"/>
      <c r="F5" s="14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45" t="s">
        <v>26</v>
      </c>
      <c r="B7" s="150"/>
      <c r="C7" s="150"/>
      <c r="D7" s="150"/>
      <c r="E7" s="150"/>
      <c r="F7" s="150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27</v>
      </c>
      <c r="B9" s="18" t="s">
        <v>91</v>
      </c>
      <c r="C9" s="19" t="s">
        <v>92</v>
      </c>
      <c r="D9" s="19" t="s">
        <v>96</v>
      </c>
      <c r="E9" s="19" t="s">
        <v>93</v>
      </c>
      <c r="F9" s="19" t="s">
        <v>97</v>
      </c>
    </row>
    <row r="10" spans="1:10" ht="15.75" customHeight="1" x14ac:dyDescent="0.25">
      <c r="A10" s="10" t="s">
        <v>28</v>
      </c>
      <c r="B10" s="53">
        <f>B11</f>
        <v>292651.27146525978</v>
      </c>
      <c r="C10" s="54">
        <f t="shared" ref="C10:F11" si="0">C11</f>
        <v>483239.62</v>
      </c>
      <c r="D10" s="86">
        <f t="shared" si="0"/>
        <v>510652</v>
      </c>
      <c r="E10" s="86">
        <f t="shared" si="0"/>
        <v>498000</v>
      </c>
      <c r="F10" s="86">
        <f t="shared" si="0"/>
        <v>548500</v>
      </c>
    </row>
    <row r="11" spans="1:10" x14ac:dyDescent="0.25">
      <c r="A11" s="10" t="s">
        <v>60</v>
      </c>
      <c r="B11" s="53">
        <f>B12</f>
        <v>292651.27146525978</v>
      </c>
      <c r="C11" s="54">
        <f t="shared" si="0"/>
        <v>483239.62</v>
      </c>
      <c r="D11" s="86">
        <f t="shared" si="0"/>
        <v>510652</v>
      </c>
      <c r="E11" s="86">
        <f t="shared" si="0"/>
        <v>498000</v>
      </c>
      <c r="F11" s="114">
        <f t="shared" si="0"/>
        <v>548500</v>
      </c>
    </row>
    <row r="12" spans="1:10" x14ac:dyDescent="0.25">
      <c r="A12" s="16" t="s">
        <v>61</v>
      </c>
      <c r="B12" s="8">
        <f>'POSEBNI DIO'!E6</f>
        <v>292651.27146525978</v>
      </c>
      <c r="C12" s="9">
        <f>'POSEBNI DIO'!G6</f>
        <v>483239.62</v>
      </c>
      <c r="D12" s="39">
        <f>'POSEBNI DIO'!I6</f>
        <v>510652</v>
      </c>
      <c r="E12" s="39">
        <f>'POSEBNI DIO'!J6</f>
        <v>498000</v>
      </c>
      <c r="F12" s="40">
        <f>'POSEBNI DIO'!K6</f>
        <v>548500</v>
      </c>
    </row>
    <row r="13" spans="1:10" x14ac:dyDescent="0.25">
      <c r="D13" s="41"/>
      <c r="E13" s="41"/>
      <c r="F13" s="41"/>
    </row>
    <row r="14" spans="1:10" x14ac:dyDescent="0.25">
      <c r="D14" s="41"/>
      <c r="E14" s="41"/>
      <c r="F14" s="41"/>
    </row>
  </sheetData>
  <mergeCells count="4">
    <mergeCell ref="A1:F1"/>
    <mergeCell ref="A3:F3"/>
    <mergeCell ref="A5:F5"/>
    <mergeCell ref="A7:F7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zoomScaleNormal="100" workbookViewId="0">
      <selection activeCell="G10" sqref="G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6" width="25.28515625" hidden="1" customWidth="1"/>
    <col min="7" max="9" width="25.28515625" customWidth="1"/>
  </cols>
  <sheetData>
    <row r="1" spans="1:9" ht="42" customHeight="1" x14ac:dyDescent="0.25">
      <c r="A1" s="145" t="s">
        <v>95</v>
      </c>
      <c r="B1" s="145"/>
      <c r="C1" s="145"/>
      <c r="D1" s="145"/>
      <c r="E1" s="145"/>
      <c r="F1" s="145"/>
      <c r="G1" s="145"/>
      <c r="H1" s="145"/>
      <c r="I1" s="145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45" t="s">
        <v>33</v>
      </c>
      <c r="B3" s="145"/>
      <c r="C3" s="145"/>
      <c r="D3" s="145"/>
      <c r="E3" s="145"/>
      <c r="F3" s="145"/>
      <c r="G3" s="145"/>
      <c r="H3" s="147"/>
      <c r="I3" s="14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45" t="s">
        <v>29</v>
      </c>
      <c r="B5" s="146"/>
      <c r="C5" s="146"/>
      <c r="D5" s="146"/>
      <c r="E5" s="146"/>
      <c r="F5" s="146"/>
      <c r="G5" s="146"/>
      <c r="H5" s="146"/>
      <c r="I5" s="146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25.5" x14ac:dyDescent="0.25">
      <c r="A7" s="19" t="s">
        <v>16</v>
      </c>
      <c r="B7" s="18" t="s">
        <v>17</v>
      </c>
      <c r="C7" s="18" t="s">
        <v>18</v>
      </c>
      <c r="D7" s="18" t="s">
        <v>50</v>
      </c>
      <c r="E7" s="18" t="s">
        <v>91</v>
      </c>
      <c r="F7" s="19" t="s">
        <v>92</v>
      </c>
      <c r="G7" s="19" t="s">
        <v>96</v>
      </c>
      <c r="H7" s="19" t="s">
        <v>93</v>
      </c>
      <c r="I7" s="19" t="s">
        <v>97</v>
      </c>
    </row>
    <row r="8" spans="1:9" ht="25.5" x14ac:dyDescent="0.25">
      <c r="A8" s="10">
        <v>8</v>
      </c>
      <c r="B8" s="10"/>
      <c r="C8" s="10"/>
      <c r="D8" s="10" t="s">
        <v>30</v>
      </c>
      <c r="E8" s="38">
        <v>0</v>
      </c>
      <c r="F8" s="39">
        <v>0</v>
      </c>
      <c r="G8" s="115">
        <f>G9</f>
        <v>0</v>
      </c>
      <c r="H8" s="115">
        <f t="shared" ref="H8:I9" si="0">H9</f>
        <v>0</v>
      </c>
      <c r="I8" s="115">
        <f t="shared" si="0"/>
        <v>0</v>
      </c>
    </row>
    <row r="9" spans="1:9" x14ac:dyDescent="0.25">
      <c r="A9" s="10"/>
      <c r="B9" s="14">
        <v>84</v>
      </c>
      <c r="C9" s="14"/>
      <c r="D9" s="14" t="s">
        <v>37</v>
      </c>
      <c r="E9" s="38">
        <v>0</v>
      </c>
      <c r="F9" s="39">
        <v>0</v>
      </c>
      <c r="G9" s="39">
        <f>G10</f>
        <v>0</v>
      </c>
      <c r="H9" s="39">
        <f t="shared" si="0"/>
        <v>0</v>
      </c>
      <c r="I9" s="39">
        <f t="shared" si="0"/>
        <v>0</v>
      </c>
    </row>
    <row r="10" spans="1:9" ht="25.5" x14ac:dyDescent="0.25">
      <c r="A10" s="11"/>
      <c r="B10" s="11"/>
      <c r="C10" s="12">
        <v>81</v>
      </c>
      <c r="D10" s="15" t="s">
        <v>38</v>
      </c>
      <c r="E10" s="38">
        <v>0</v>
      </c>
      <c r="F10" s="39">
        <v>0</v>
      </c>
      <c r="G10" s="39"/>
      <c r="H10" s="39"/>
      <c r="I10" s="39"/>
    </row>
    <row r="11" spans="1:9" ht="25.5" x14ac:dyDescent="0.25">
      <c r="A11" s="13">
        <v>5</v>
      </c>
      <c r="B11" s="13"/>
      <c r="C11" s="13"/>
      <c r="D11" s="20" t="s">
        <v>31</v>
      </c>
      <c r="E11" s="38">
        <v>0</v>
      </c>
      <c r="F11" s="39">
        <v>0</v>
      </c>
      <c r="G11" s="115">
        <f>G12</f>
        <v>0</v>
      </c>
      <c r="H11" s="115">
        <f t="shared" ref="H11:I11" si="1">H12</f>
        <v>0</v>
      </c>
      <c r="I11" s="115">
        <f t="shared" si="1"/>
        <v>0</v>
      </c>
    </row>
    <row r="12" spans="1:9" ht="25.5" x14ac:dyDescent="0.25">
      <c r="A12" s="14"/>
      <c r="B12" s="14">
        <v>54</v>
      </c>
      <c r="C12" s="14"/>
      <c r="D12" s="21" t="s">
        <v>39</v>
      </c>
      <c r="E12" s="38">
        <v>0</v>
      </c>
      <c r="F12" s="39">
        <v>0</v>
      </c>
      <c r="G12" s="39">
        <f>G13+G14</f>
        <v>0</v>
      </c>
      <c r="H12" s="39">
        <f t="shared" ref="H12:I12" si="2">H13+H14</f>
        <v>0</v>
      </c>
      <c r="I12" s="40">
        <f t="shared" si="2"/>
        <v>0</v>
      </c>
    </row>
    <row r="13" spans="1:9" hidden="1" x14ac:dyDescent="0.25">
      <c r="A13" s="14"/>
      <c r="B13" s="14"/>
      <c r="C13" s="12">
        <v>11</v>
      </c>
      <c r="D13" s="12" t="s">
        <v>20</v>
      </c>
      <c r="E13" s="38">
        <v>0</v>
      </c>
      <c r="F13" s="39">
        <v>0</v>
      </c>
      <c r="G13" s="39">
        <v>0</v>
      </c>
      <c r="H13" s="39">
        <v>0</v>
      </c>
      <c r="I13" s="40">
        <v>0</v>
      </c>
    </row>
    <row r="14" spans="1:9" x14ac:dyDescent="0.25">
      <c r="A14" s="14"/>
      <c r="B14" s="14"/>
      <c r="C14" s="12">
        <v>31</v>
      </c>
      <c r="D14" s="12" t="s">
        <v>40</v>
      </c>
      <c r="E14" s="38">
        <v>0</v>
      </c>
      <c r="F14" s="39">
        <v>0</v>
      </c>
      <c r="G14" s="39">
        <f>'POSEBNI DIO'!I26</f>
        <v>0</v>
      </c>
      <c r="H14" s="39">
        <f>'POSEBNI DIO'!J26</f>
        <v>0</v>
      </c>
      <c r="I14" s="40">
        <f>'POSEBNI DIO'!K26</f>
        <v>0</v>
      </c>
    </row>
  </sheetData>
  <mergeCells count="3">
    <mergeCell ref="A1:I1"/>
    <mergeCell ref="A3:I3"/>
    <mergeCell ref="A5:I5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8"/>
  <sheetViews>
    <sheetView tabSelected="1" zoomScaleNormal="100" workbookViewId="0">
      <selection activeCell="M21" sqref="M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85546875" customWidth="1"/>
    <col min="4" max="4" width="60.85546875" customWidth="1"/>
    <col min="5" max="5" width="15.7109375" style="41" hidden="1" customWidth="1"/>
    <col min="6" max="6" width="17.140625" style="41" hidden="1" customWidth="1"/>
    <col min="7" max="8" width="15.7109375" style="41" hidden="1" customWidth="1"/>
    <col min="9" max="11" width="20.140625" style="41" customWidth="1"/>
    <col min="13" max="13" width="25.42578125" customWidth="1"/>
    <col min="14" max="14" width="18.5703125" customWidth="1"/>
  </cols>
  <sheetData>
    <row r="1" spans="1:14" ht="42" customHeight="1" x14ac:dyDescent="0.25">
      <c r="A1" s="145" t="s">
        <v>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4" ht="18" x14ac:dyDescent="0.25">
      <c r="A2" s="4"/>
      <c r="B2" s="4"/>
      <c r="C2" s="4"/>
      <c r="D2" s="4"/>
      <c r="E2" s="82"/>
      <c r="F2" s="82"/>
      <c r="G2" s="82"/>
      <c r="H2" s="82"/>
      <c r="I2" s="82"/>
      <c r="J2" s="52"/>
      <c r="K2" s="52"/>
    </row>
    <row r="3" spans="1:14" ht="18" customHeight="1" x14ac:dyDescent="0.25">
      <c r="A3" s="145" t="s">
        <v>32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4" ht="18" x14ac:dyDescent="0.25">
      <c r="A4" s="4"/>
      <c r="B4" s="4"/>
      <c r="C4" s="4"/>
      <c r="D4" s="4"/>
      <c r="E4" s="98"/>
      <c r="F4" s="82"/>
      <c r="G4" s="82"/>
      <c r="H4" s="82"/>
      <c r="I4" s="82"/>
      <c r="J4" s="52"/>
      <c r="K4" s="52"/>
    </row>
    <row r="5" spans="1:14" ht="25.5" x14ac:dyDescent="0.25">
      <c r="A5" s="163" t="s">
        <v>34</v>
      </c>
      <c r="B5" s="164"/>
      <c r="C5" s="165"/>
      <c r="D5" s="18" t="s">
        <v>35</v>
      </c>
      <c r="E5" s="83" t="s">
        <v>91</v>
      </c>
      <c r="F5" s="83"/>
      <c r="G5" s="84" t="s">
        <v>92</v>
      </c>
      <c r="H5" s="84" t="s">
        <v>13</v>
      </c>
      <c r="I5" s="84" t="s">
        <v>96</v>
      </c>
      <c r="J5" s="84" t="s">
        <v>93</v>
      </c>
      <c r="K5" s="84" t="s">
        <v>97</v>
      </c>
      <c r="N5" s="41"/>
    </row>
    <row r="6" spans="1:14" x14ac:dyDescent="0.25">
      <c r="A6" s="160" t="s">
        <v>70</v>
      </c>
      <c r="B6" s="161"/>
      <c r="C6" s="162"/>
      <c r="D6" s="23" t="s">
        <v>71</v>
      </c>
      <c r="E6" s="85">
        <f t="shared" ref="E6:K6" si="0">E7+E42</f>
        <v>292651.27146525978</v>
      </c>
      <c r="F6" s="85" t="e">
        <f t="shared" si="0"/>
        <v>#REF!</v>
      </c>
      <c r="G6" s="86">
        <f t="shared" si="0"/>
        <v>483239.62</v>
      </c>
      <c r="H6" s="86">
        <f t="shared" si="0"/>
        <v>2377212</v>
      </c>
      <c r="I6" s="86">
        <f>I7+I42</f>
        <v>510652</v>
      </c>
      <c r="J6" s="86">
        <f t="shared" si="0"/>
        <v>498000</v>
      </c>
      <c r="K6" s="86">
        <f t="shared" si="0"/>
        <v>548500</v>
      </c>
      <c r="L6" s="57"/>
    </row>
    <row r="7" spans="1:14" x14ac:dyDescent="0.25">
      <c r="A7" s="160" t="s">
        <v>72</v>
      </c>
      <c r="B7" s="161"/>
      <c r="C7" s="162"/>
      <c r="D7" s="23" t="s">
        <v>73</v>
      </c>
      <c r="E7" s="85">
        <f t="shared" ref="E7:K7" si="1">E8+E16+E27+E35</f>
        <v>252793.8157614971</v>
      </c>
      <c r="F7" s="85" t="e">
        <f t="shared" si="1"/>
        <v>#REF!</v>
      </c>
      <c r="G7" s="86">
        <f t="shared" si="1"/>
        <v>421501.85</v>
      </c>
      <c r="H7" s="86">
        <f t="shared" si="1"/>
        <v>2062212</v>
      </c>
      <c r="I7" s="86">
        <f>I8+I16+I27+I35+I38</f>
        <v>444652</v>
      </c>
      <c r="J7" s="86">
        <f t="shared" si="1"/>
        <v>431000</v>
      </c>
      <c r="K7" s="86">
        <f t="shared" si="1"/>
        <v>480500</v>
      </c>
      <c r="L7" s="57"/>
      <c r="M7" s="57"/>
    </row>
    <row r="8" spans="1:14" s="56" customFormat="1" x14ac:dyDescent="0.25">
      <c r="A8" s="166" t="s">
        <v>66</v>
      </c>
      <c r="B8" s="167"/>
      <c r="C8" s="168"/>
      <c r="D8" s="55" t="s">
        <v>67</v>
      </c>
      <c r="E8" s="87">
        <f>E9+E12</f>
        <v>153593.47</v>
      </c>
      <c r="F8" s="87" t="e">
        <f>F9+F12</f>
        <v>#REF!</v>
      </c>
      <c r="G8" s="88">
        <f t="shared" ref="G8:K8" si="2">G9+G12</f>
        <v>333096</v>
      </c>
      <c r="H8" s="88">
        <f t="shared" si="2"/>
        <v>1601800</v>
      </c>
      <c r="I8" s="88">
        <f>I9+I12</f>
        <v>359042</v>
      </c>
      <c r="J8" s="88">
        <f t="shared" si="2"/>
        <v>342000</v>
      </c>
      <c r="K8" s="89">
        <f t="shared" si="2"/>
        <v>390000</v>
      </c>
      <c r="L8" s="58"/>
      <c r="M8" s="58"/>
    </row>
    <row r="9" spans="1:14" s="37" customFormat="1" x14ac:dyDescent="0.25">
      <c r="A9" s="154">
        <v>3</v>
      </c>
      <c r="B9" s="155"/>
      <c r="C9" s="156"/>
      <c r="D9" s="47" t="s">
        <v>23</v>
      </c>
      <c r="E9" s="90">
        <f>E10+E11</f>
        <v>147380.32</v>
      </c>
      <c r="F9" s="90" t="e">
        <f>F10+F11</f>
        <v>#REF!</v>
      </c>
      <c r="G9" s="91">
        <f>G10+G11</f>
        <v>265446</v>
      </c>
      <c r="H9" s="91">
        <f>H10+H11</f>
        <v>1595511</v>
      </c>
      <c r="I9" s="91">
        <f>I10+I11</f>
        <v>339042</v>
      </c>
      <c r="J9" s="91">
        <f t="shared" ref="J9:K9" si="3">J10+J11</f>
        <v>342000</v>
      </c>
      <c r="K9" s="92">
        <f t="shared" si="3"/>
        <v>355000</v>
      </c>
      <c r="L9" s="60"/>
    </row>
    <row r="10" spans="1:14" x14ac:dyDescent="0.25">
      <c r="A10" s="157">
        <v>31</v>
      </c>
      <c r="B10" s="158"/>
      <c r="C10" s="159"/>
      <c r="D10" s="43" t="s">
        <v>24</v>
      </c>
      <c r="E10" s="93">
        <v>92540.98</v>
      </c>
      <c r="F10" s="93" t="e">
        <f>#REF!+#REF!+#REF!</f>
        <v>#REF!</v>
      </c>
      <c r="G10" s="94">
        <v>148366</v>
      </c>
      <c r="H10" s="94">
        <v>711927</v>
      </c>
      <c r="I10" s="94">
        <v>237847</v>
      </c>
      <c r="J10" s="94">
        <v>240000</v>
      </c>
      <c r="K10" s="95">
        <v>250000</v>
      </c>
      <c r="L10" s="57"/>
      <c r="M10" s="41"/>
    </row>
    <row r="11" spans="1:14" x14ac:dyDescent="0.25">
      <c r="A11" s="44">
        <v>32</v>
      </c>
      <c r="B11" s="45"/>
      <c r="C11" s="46"/>
      <c r="D11" s="43" t="s">
        <v>36</v>
      </c>
      <c r="E11" s="93">
        <v>54839.34</v>
      </c>
      <c r="F11" s="93" t="e">
        <f>#REF!+#REF!+#REF!+#REF!</f>
        <v>#REF!</v>
      </c>
      <c r="G11" s="94">
        <v>117080</v>
      </c>
      <c r="H11" s="94">
        <v>883584</v>
      </c>
      <c r="I11" s="94">
        <v>101195</v>
      </c>
      <c r="J11" s="94">
        <v>102000</v>
      </c>
      <c r="K11" s="95">
        <v>105000</v>
      </c>
      <c r="L11" s="57"/>
    </row>
    <row r="12" spans="1:14" s="37" customFormat="1" x14ac:dyDescent="0.25">
      <c r="A12" s="154">
        <v>4</v>
      </c>
      <c r="B12" s="155"/>
      <c r="C12" s="156"/>
      <c r="D12" s="47" t="s">
        <v>25</v>
      </c>
      <c r="E12" s="90">
        <f t="shared" ref="E12:K12" si="4">E13+E14+E15</f>
        <v>6213.15</v>
      </c>
      <c r="F12" s="90" t="e">
        <f t="shared" si="4"/>
        <v>#REF!</v>
      </c>
      <c r="G12" s="91">
        <f t="shared" si="4"/>
        <v>67650</v>
      </c>
      <c r="H12" s="91">
        <f t="shared" si="4"/>
        <v>6289</v>
      </c>
      <c r="I12" s="91">
        <f>I15</f>
        <v>20000</v>
      </c>
      <c r="J12" s="91">
        <f t="shared" si="4"/>
        <v>0</v>
      </c>
      <c r="K12" s="92">
        <f t="shared" si="4"/>
        <v>35000</v>
      </c>
      <c r="L12" s="60"/>
    </row>
    <row r="13" spans="1:14" hidden="1" x14ac:dyDescent="0.25">
      <c r="A13" s="44">
        <v>41</v>
      </c>
      <c r="B13" s="45"/>
      <c r="C13" s="46"/>
      <c r="D13" s="43" t="s">
        <v>65</v>
      </c>
      <c r="E13" s="93"/>
      <c r="F13" s="93" t="e">
        <f>#REF!</f>
        <v>#REF!</v>
      </c>
      <c r="G13" s="94">
        <v>11650</v>
      </c>
      <c r="H13" s="94"/>
      <c r="I13" s="94"/>
      <c r="J13" s="94"/>
      <c r="K13" s="95"/>
      <c r="L13" s="57"/>
    </row>
    <row r="14" spans="1:14" hidden="1" x14ac:dyDescent="0.25">
      <c r="A14" s="44">
        <v>42</v>
      </c>
      <c r="B14" s="45"/>
      <c r="C14" s="46"/>
      <c r="D14" s="43" t="s">
        <v>68</v>
      </c>
      <c r="E14" s="93">
        <v>904.24</v>
      </c>
      <c r="F14" s="93" t="e">
        <f>#REF!+#REF!</f>
        <v>#REF!</v>
      </c>
      <c r="G14" s="94">
        <v>56000</v>
      </c>
      <c r="H14" s="94">
        <v>6289</v>
      </c>
      <c r="I14" s="94"/>
      <c r="J14" s="94"/>
      <c r="K14" s="95"/>
      <c r="L14" s="57"/>
    </row>
    <row r="15" spans="1:14" x14ac:dyDescent="0.25">
      <c r="A15" s="44">
        <v>45</v>
      </c>
      <c r="B15" s="45"/>
      <c r="C15" s="46"/>
      <c r="D15" s="43" t="s">
        <v>69</v>
      </c>
      <c r="E15" s="93">
        <v>5308.91</v>
      </c>
      <c r="F15" s="93" t="e">
        <f>#REF!</f>
        <v>#REF!</v>
      </c>
      <c r="G15" s="94"/>
      <c r="H15" s="94"/>
      <c r="I15" s="94">
        <v>20000</v>
      </c>
      <c r="J15" s="94"/>
      <c r="K15" s="95">
        <v>35000</v>
      </c>
      <c r="L15" s="57"/>
    </row>
    <row r="16" spans="1:14" s="56" customFormat="1" x14ac:dyDescent="0.25">
      <c r="A16" s="166" t="s">
        <v>63</v>
      </c>
      <c r="B16" s="167"/>
      <c r="C16" s="168"/>
      <c r="D16" s="55" t="s">
        <v>62</v>
      </c>
      <c r="E16" s="87">
        <f>E17+E21</f>
        <v>54645.43766938748</v>
      </c>
      <c r="F16" s="87" t="e">
        <f>F17+F21</f>
        <v>#REF!</v>
      </c>
      <c r="G16" s="88">
        <f>G17+G21</f>
        <v>83855.850000000006</v>
      </c>
      <c r="H16" s="88">
        <f>H17+H21</f>
        <v>460412</v>
      </c>
      <c r="I16" s="88">
        <f>I17+I21+I25</f>
        <v>85610</v>
      </c>
      <c r="J16" s="88">
        <f t="shared" ref="J16:K16" si="5">J17+J21+J25</f>
        <v>89000</v>
      </c>
      <c r="K16" s="89">
        <f t="shared" si="5"/>
        <v>90500</v>
      </c>
      <c r="L16" s="58"/>
    </row>
    <row r="17" spans="1:12" s="37" customFormat="1" x14ac:dyDescent="0.25">
      <c r="A17" s="154">
        <v>3</v>
      </c>
      <c r="B17" s="155"/>
      <c r="C17" s="156"/>
      <c r="D17" s="47" t="s">
        <v>23</v>
      </c>
      <c r="E17" s="90">
        <f>E18+E19+E20</f>
        <v>51364.131676952682</v>
      </c>
      <c r="F17" s="90" t="e">
        <f>F18+F19+F20</f>
        <v>#REF!</v>
      </c>
      <c r="G17" s="91">
        <f t="shared" ref="G17:K17" si="6">G18+G19+G20</f>
        <v>60323</v>
      </c>
      <c r="H17" s="91">
        <f t="shared" si="6"/>
        <v>450412</v>
      </c>
      <c r="I17" s="91">
        <f t="shared" si="6"/>
        <v>83610</v>
      </c>
      <c r="J17" s="91">
        <f t="shared" si="6"/>
        <v>86000</v>
      </c>
      <c r="K17" s="92">
        <f t="shared" si="6"/>
        <v>87000</v>
      </c>
      <c r="L17" s="60"/>
    </row>
    <row r="18" spans="1:12" x14ac:dyDescent="0.25">
      <c r="A18" s="157">
        <v>31</v>
      </c>
      <c r="B18" s="158"/>
      <c r="C18" s="159"/>
      <c r="D18" s="43" t="s">
        <v>24</v>
      </c>
      <c r="E18" s="93">
        <v>9285.5531223040707</v>
      </c>
      <c r="F18" s="93" t="e">
        <f>#REF!+#REF!+#REF!</f>
        <v>#REF!</v>
      </c>
      <c r="G18" s="94"/>
      <c r="H18" s="94">
        <v>169435</v>
      </c>
      <c r="I18" s="94">
        <v>900</v>
      </c>
      <c r="J18" s="94">
        <v>1000</v>
      </c>
      <c r="K18" s="95">
        <v>1000</v>
      </c>
      <c r="L18" s="57"/>
    </row>
    <row r="19" spans="1:12" x14ac:dyDescent="0.25">
      <c r="A19" s="44">
        <v>32</v>
      </c>
      <c r="B19" s="45"/>
      <c r="C19" s="46"/>
      <c r="D19" s="43" t="s">
        <v>36</v>
      </c>
      <c r="E19" s="93">
        <v>41386.959999999999</v>
      </c>
      <c r="F19" s="93" t="e">
        <f>#REF!+#REF!+#REF!+#REF!</f>
        <v>#REF!</v>
      </c>
      <c r="G19" s="94">
        <v>59586</v>
      </c>
      <c r="H19" s="94">
        <v>275427</v>
      </c>
      <c r="I19" s="94">
        <v>81295</v>
      </c>
      <c r="J19" s="94">
        <v>83000</v>
      </c>
      <c r="K19" s="95">
        <v>84000</v>
      </c>
      <c r="L19" s="57"/>
    </row>
    <row r="20" spans="1:12" x14ac:dyDescent="0.25">
      <c r="A20" s="44">
        <v>34</v>
      </c>
      <c r="B20" s="45"/>
      <c r="C20" s="46"/>
      <c r="D20" s="43" t="s">
        <v>64</v>
      </c>
      <c r="E20" s="93">
        <v>691.61855464861628</v>
      </c>
      <c r="F20" s="93" t="e">
        <f>#REF!</f>
        <v>#REF!</v>
      </c>
      <c r="G20" s="94">
        <v>737</v>
      </c>
      <c r="H20" s="94">
        <v>5550</v>
      </c>
      <c r="I20" s="94">
        <v>1415</v>
      </c>
      <c r="J20" s="94">
        <v>2000</v>
      </c>
      <c r="K20" s="95">
        <v>2000</v>
      </c>
      <c r="L20" s="57"/>
    </row>
    <row r="21" spans="1:12" s="37" customFormat="1" x14ac:dyDescent="0.25">
      <c r="A21" s="154">
        <v>4</v>
      </c>
      <c r="B21" s="155"/>
      <c r="C21" s="156"/>
      <c r="D21" s="47" t="s">
        <v>25</v>
      </c>
      <c r="E21" s="90">
        <f t="shared" ref="E21:K21" si="7">E22+E23+E24</f>
        <v>3281.3059924347995</v>
      </c>
      <c r="F21" s="90" t="e">
        <f t="shared" si="7"/>
        <v>#REF!</v>
      </c>
      <c r="G21" s="91">
        <f t="shared" si="7"/>
        <v>23532.85</v>
      </c>
      <c r="H21" s="91">
        <f t="shared" si="7"/>
        <v>10000</v>
      </c>
      <c r="I21" s="91">
        <f t="shared" si="7"/>
        <v>2000</v>
      </c>
      <c r="J21" s="91">
        <f>J22+J23+J24</f>
        <v>3000</v>
      </c>
      <c r="K21" s="92">
        <f t="shared" si="7"/>
        <v>3500</v>
      </c>
      <c r="L21" s="60"/>
    </row>
    <row r="22" spans="1:12" hidden="1" x14ac:dyDescent="0.25">
      <c r="A22" s="44">
        <v>41</v>
      </c>
      <c r="B22" s="45"/>
      <c r="C22" s="46"/>
      <c r="D22" s="43" t="s">
        <v>65</v>
      </c>
      <c r="E22" s="93"/>
      <c r="F22" s="93" t="e">
        <f>#REF!</f>
        <v>#REF!</v>
      </c>
      <c r="G22" s="94">
        <v>4750</v>
      </c>
      <c r="H22" s="94"/>
      <c r="I22" s="94"/>
      <c r="J22" s="94"/>
      <c r="K22" s="95"/>
      <c r="L22" s="57"/>
    </row>
    <row r="23" spans="1:12" x14ac:dyDescent="0.25">
      <c r="A23" s="44">
        <v>42</v>
      </c>
      <c r="B23" s="45"/>
      <c r="C23" s="46"/>
      <c r="D23" s="43" t="s">
        <v>68</v>
      </c>
      <c r="E23" s="93">
        <v>42.604021501094962</v>
      </c>
      <c r="F23" s="93" t="e">
        <f>#REF!+#REF!</f>
        <v>#REF!</v>
      </c>
      <c r="G23" s="94">
        <v>18782.849999999999</v>
      </c>
      <c r="H23" s="94">
        <v>10000</v>
      </c>
      <c r="I23" s="94">
        <v>2000</v>
      </c>
      <c r="J23" s="94">
        <v>3000</v>
      </c>
      <c r="K23" s="95">
        <v>3500</v>
      </c>
      <c r="L23" s="57"/>
    </row>
    <row r="24" spans="1:12" hidden="1" x14ac:dyDescent="0.25">
      <c r="A24" s="44">
        <v>45</v>
      </c>
      <c r="B24" s="45"/>
      <c r="C24" s="46"/>
      <c r="D24" s="43" t="s">
        <v>69</v>
      </c>
      <c r="E24" s="93">
        <v>3238.7019709337046</v>
      </c>
      <c r="F24" s="93" t="e">
        <f>#REF!</f>
        <v>#REF!</v>
      </c>
      <c r="G24" s="94"/>
      <c r="H24" s="94"/>
      <c r="I24" s="94"/>
      <c r="J24" s="94"/>
      <c r="K24" s="95"/>
      <c r="L24" s="57"/>
    </row>
    <row r="25" spans="1:12" x14ac:dyDescent="0.25">
      <c r="A25" s="154">
        <v>5</v>
      </c>
      <c r="B25" s="155"/>
      <c r="C25" s="156"/>
      <c r="D25" s="47" t="s">
        <v>31</v>
      </c>
      <c r="E25" s="93"/>
      <c r="F25" s="93"/>
      <c r="G25" s="94"/>
      <c r="H25" s="94"/>
      <c r="I25" s="126">
        <f>I26</f>
        <v>0</v>
      </c>
      <c r="J25" s="127">
        <f>J26</f>
        <v>0</v>
      </c>
      <c r="K25" s="127">
        <f>K26</f>
        <v>0</v>
      </c>
      <c r="L25" s="57"/>
    </row>
    <row r="26" spans="1:12" hidden="1" x14ac:dyDescent="0.25">
      <c r="A26" s="44">
        <v>54</v>
      </c>
      <c r="B26" s="45"/>
      <c r="C26" s="46"/>
      <c r="D26" s="43" t="s">
        <v>39</v>
      </c>
      <c r="E26" s="93"/>
      <c r="F26" s="93"/>
      <c r="G26" s="94"/>
      <c r="H26" s="94"/>
      <c r="I26" s="94"/>
      <c r="J26" s="94"/>
      <c r="K26" s="95"/>
      <c r="L26" s="57"/>
    </row>
    <row r="27" spans="1:12" s="56" customFormat="1" hidden="1" x14ac:dyDescent="0.25">
      <c r="A27" s="166" t="s">
        <v>76</v>
      </c>
      <c r="B27" s="167"/>
      <c r="C27" s="168"/>
      <c r="D27" s="55" t="s">
        <v>77</v>
      </c>
      <c r="E27" s="87">
        <f>E28+E31</f>
        <v>42471.159999999996</v>
      </c>
      <c r="F27" s="87" t="e">
        <f>F28+F31</f>
        <v>#REF!</v>
      </c>
      <c r="G27" s="88">
        <f>G28</f>
        <v>4550</v>
      </c>
      <c r="H27" s="88"/>
      <c r="I27" s="88"/>
      <c r="J27" s="88"/>
      <c r="K27" s="89"/>
      <c r="L27" s="58"/>
    </row>
    <row r="28" spans="1:12" s="37" customFormat="1" hidden="1" x14ac:dyDescent="0.25">
      <c r="A28" s="154">
        <v>3</v>
      </c>
      <c r="B28" s="155"/>
      <c r="C28" s="156"/>
      <c r="D28" s="47" t="s">
        <v>23</v>
      </c>
      <c r="E28" s="90">
        <f>E29+E30</f>
        <v>23226.489999999998</v>
      </c>
      <c r="F28" s="90" t="e">
        <f>F29+F30</f>
        <v>#REF!</v>
      </c>
      <c r="G28" s="91">
        <f>G30+G29</f>
        <v>4550</v>
      </c>
      <c r="H28" s="91"/>
      <c r="I28" s="91"/>
      <c r="J28" s="91"/>
      <c r="K28" s="92"/>
      <c r="L28" s="60"/>
    </row>
    <row r="29" spans="1:12" hidden="1" x14ac:dyDescent="0.25">
      <c r="A29" s="157">
        <v>31</v>
      </c>
      <c r="B29" s="158"/>
      <c r="C29" s="159"/>
      <c r="D29" s="43" t="s">
        <v>24</v>
      </c>
      <c r="E29" s="93">
        <v>6636.14</v>
      </c>
      <c r="F29" s="93" t="e">
        <f>#REF!+#REF!</f>
        <v>#REF!</v>
      </c>
      <c r="G29" s="94"/>
      <c r="H29" s="94"/>
      <c r="I29" s="94"/>
      <c r="J29" s="94"/>
      <c r="K29" s="95"/>
      <c r="L29" s="57"/>
    </row>
    <row r="30" spans="1:12" hidden="1" x14ac:dyDescent="0.25">
      <c r="A30" s="44">
        <v>32</v>
      </c>
      <c r="B30" s="45"/>
      <c r="C30" s="46"/>
      <c r="D30" s="43" t="s">
        <v>36</v>
      </c>
      <c r="E30" s="93">
        <v>16590.349999999999</v>
      </c>
      <c r="F30" s="93" t="e">
        <f>#REF!+#REF!</f>
        <v>#REF!</v>
      </c>
      <c r="G30" s="94">
        <v>4550</v>
      </c>
      <c r="H30" s="94"/>
      <c r="I30" s="94"/>
      <c r="J30" s="94"/>
      <c r="K30" s="95"/>
      <c r="L30" s="57"/>
    </row>
    <row r="31" spans="1:12" s="37" customFormat="1" hidden="1" x14ac:dyDescent="0.25">
      <c r="A31" s="154">
        <v>4</v>
      </c>
      <c r="B31" s="155"/>
      <c r="C31" s="156"/>
      <c r="D31" s="47" t="s">
        <v>25</v>
      </c>
      <c r="E31" s="90">
        <f t="shared" ref="E31:F31" si="8">E32+E33+E34</f>
        <v>19244.669999999998</v>
      </c>
      <c r="F31" s="90">
        <f t="shared" si="8"/>
        <v>0</v>
      </c>
      <c r="G31" s="91"/>
      <c r="H31" s="91"/>
      <c r="I31" s="91"/>
      <c r="J31" s="91"/>
      <c r="K31" s="92"/>
      <c r="L31" s="60"/>
    </row>
    <row r="32" spans="1:12" hidden="1" x14ac:dyDescent="0.25">
      <c r="A32" s="44">
        <v>41</v>
      </c>
      <c r="B32" s="45"/>
      <c r="C32" s="46"/>
      <c r="D32" s="43" t="s">
        <v>65</v>
      </c>
      <c r="E32" s="93">
        <v>596.19000000000005</v>
      </c>
      <c r="F32" s="93"/>
      <c r="G32" s="94"/>
      <c r="H32" s="94"/>
      <c r="I32" s="94"/>
      <c r="J32" s="94"/>
      <c r="K32" s="95"/>
      <c r="L32" s="57"/>
    </row>
    <row r="33" spans="1:12" hidden="1" x14ac:dyDescent="0.25">
      <c r="A33" s="44">
        <v>42</v>
      </c>
      <c r="B33" s="45"/>
      <c r="C33" s="46"/>
      <c r="D33" s="43" t="s">
        <v>68</v>
      </c>
      <c r="E33" s="93">
        <v>4048.97</v>
      </c>
      <c r="F33" s="93"/>
      <c r="G33" s="94"/>
      <c r="H33" s="94"/>
      <c r="I33" s="94"/>
      <c r="J33" s="94"/>
      <c r="K33" s="95"/>
      <c r="L33" s="57"/>
    </row>
    <row r="34" spans="1:12" hidden="1" x14ac:dyDescent="0.25">
      <c r="A34" s="44">
        <v>45</v>
      </c>
      <c r="B34" s="45"/>
      <c r="C34" s="46"/>
      <c r="D34" s="43" t="s">
        <v>69</v>
      </c>
      <c r="E34" s="93">
        <v>14599.51</v>
      </c>
      <c r="F34" s="93"/>
      <c r="G34" s="94"/>
      <c r="H34" s="94"/>
      <c r="I34" s="94"/>
      <c r="J34" s="94"/>
      <c r="K34" s="95"/>
      <c r="L34" s="57"/>
    </row>
    <row r="35" spans="1:12" s="56" customFormat="1" hidden="1" x14ac:dyDescent="0.25">
      <c r="A35" s="166" t="s">
        <v>78</v>
      </c>
      <c r="B35" s="167"/>
      <c r="C35" s="168"/>
      <c r="D35" s="55" t="s">
        <v>79</v>
      </c>
      <c r="E35" s="87">
        <f>E36</f>
        <v>2083.7480921096289</v>
      </c>
      <c r="F35" s="87" t="e">
        <f>F36</f>
        <v>#REF!</v>
      </c>
      <c r="G35" s="88"/>
      <c r="H35" s="88"/>
      <c r="I35" s="88"/>
      <c r="J35" s="88"/>
      <c r="K35" s="89"/>
      <c r="L35" s="58"/>
    </row>
    <row r="36" spans="1:12" s="37" customFormat="1" hidden="1" x14ac:dyDescent="0.25">
      <c r="A36" s="154">
        <v>4</v>
      </c>
      <c r="B36" s="155"/>
      <c r="C36" s="156"/>
      <c r="D36" s="47" t="s">
        <v>25</v>
      </c>
      <c r="E36" s="90">
        <f>E37</f>
        <v>2083.7480921096289</v>
      </c>
      <c r="F36" s="90" t="e">
        <f t="shared" ref="F36" si="9">F37</f>
        <v>#REF!</v>
      </c>
      <c r="G36" s="91"/>
      <c r="H36" s="91"/>
      <c r="I36" s="91"/>
      <c r="J36" s="91"/>
      <c r="K36" s="92"/>
      <c r="L36" s="60"/>
    </row>
    <row r="37" spans="1:12" hidden="1" x14ac:dyDescent="0.25">
      <c r="A37" s="44">
        <v>42</v>
      </c>
      <c r="B37" s="45"/>
      <c r="C37" s="46"/>
      <c r="D37" s="43" t="s">
        <v>48</v>
      </c>
      <c r="E37" s="93">
        <v>2083.7480921096289</v>
      </c>
      <c r="F37" s="93" t="e">
        <f>#REF!</f>
        <v>#REF!</v>
      </c>
      <c r="G37" s="94"/>
      <c r="H37" s="94"/>
      <c r="I37" s="94"/>
      <c r="J37" s="94"/>
      <c r="K37" s="95"/>
      <c r="L37" s="57"/>
    </row>
    <row r="38" spans="1:12" s="56" customFormat="1" hidden="1" x14ac:dyDescent="0.25">
      <c r="A38" s="166" t="s">
        <v>98</v>
      </c>
      <c r="B38" s="167"/>
      <c r="C38" s="168"/>
      <c r="D38" s="55" t="s">
        <v>38</v>
      </c>
      <c r="E38" s="87">
        <f>E39</f>
        <v>2083.7480921096289</v>
      </c>
      <c r="F38" s="87" t="e">
        <f>F39</f>
        <v>#REF!</v>
      </c>
      <c r="G38" s="88"/>
      <c r="H38" s="88"/>
      <c r="I38" s="88">
        <f>I39</f>
        <v>0</v>
      </c>
      <c r="J38" s="88">
        <f t="shared" ref="J38:K38" si="10">J39</f>
        <v>0</v>
      </c>
      <c r="K38" s="89">
        <f t="shared" si="10"/>
        <v>0</v>
      </c>
      <c r="L38" s="58"/>
    </row>
    <row r="39" spans="1:12" s="37" customFormat="1" hidden="1" x14ac:dyDescent="0.25">
      <c r="A39" s="154">
        <v>4</v>
      </c>
      <c r="B39" s="155"/>
      <c r="C39" s="156"/>
      <c r="D39" s="47" t="s">
        <v>25</v>
      </c>
      <c r="E39" s="90">
        <f>E40</f>
        <v>2083.7480921096289</v>
      </c>
      <c r="F39" s="90" t="e">
        <f t="shared" ref="F39" si="11">F40</f>
        <v>#REF!</v>
      </c>
      <c r="G39" s="91"/>
      <c r="H39" s="91"/>
      <c r="I39" s="91">
        <f>I40</f>
        <v>0</v>
      </c>
      <c r="J39" s="91"/>
      <c r="K39" s="92"/>
      <c r="L39" s="60"/>
    </row>
    <row r="40" spans="1:12" hidden="1" x14ac:dyDescent="0.25">
      <c r="A40" s="44">
        <v>42</v>
      </c>
      <c r="B40" s="45"/>
      <c r="C40" s="46"/>
      <c r="D40" s="43" t="s">
        <v>48</v>
      </c>
      <c r="E40" s="93">
        <v>2083.7480921096289</v>
      </c>
      <c r="F40" s="93" t="e">
        <f>#REF!</f>
        <v>#REF!</v>
      </c>
      <c r="G40" s="94"/>
      <c r="H40" s="94"/>
      <c r="I40" s="94"/>
      <c r="J40" s="94"/>
      <c r="K40" s="95"/>
      <c r="L40" s="57"/>
    </row>
    <row r="41" spans="1:12" x14ac:dyDescent="0.25">
      <c r="A41" s="33"/>
      <c r="B41" s="34"/>
      <c r="C41" s="35"/>
      <c r="D41" s="22"/>
      <c r="E41" s="38"/>
      <c r="F41" s="38"/>
      <c r="G41" s="39"/>
      <c r="H41" s="39"/>
      <c r="I41" s="39"/>
      <c r="J41" s="39"/>
      <c r="K41" s="40"/>
      <c r="L41" s="57"/>
    </row>
    <row r="42" spans="1:12" ht="25.5" x14ac:dyDescent="0.25">
      <c r="A42" s="160" t="s">
        <v>74</v>
      </c>
      <c r="B42" s="161"/>
      <c r="C42" s="162"/>
      <c r="D42" s="23" t="s">
        <v>75</v>
      </c>
      <c r="E42" s="85">
        <f>E43+E46+E49</f>
        <v>39857.455703762687</v>
      </c>
      <c r="F42" s="85" t="e">
        <f>F43+F46+F49</f>
        <v>#REF!</v>
      </c>
      <c r="G42" s="86">
        <f>G43+G46+G49</f>
        <v>61737.770000000004</v>
      </c>
      <c r="H42" s="86">
        <f>H43+H46+H49</f>
        <v>315000</v>
      </c>
      <c r="I42" s="86">
        <f>I43+I46+I49</f>
        <v>66000</v>
      </c>
      <c r="J42" s="86">
        <f t="shared" ref="J42:K42" si="12">J43+J46+J49</f>
        <v>67000</v>
      </c>
      <c r="K42" s="86">
        <f t="shared" si="12"/>
        <v>68000</v>
      </c>
      <c r="L42" s="57"/>
    </row>
    <row r="43" spans="1:12" s="56" customFormat="1" x14ac:dyDescent="0.25">
      <c r="A43" s="166" t="s">
        <v>66</v>
      </c>
      <c r="B43" s="167"/>
      <c r="C43" s="168"/>
      <c r="D43" s="55" t="s">
        <v>67</v>
      </c>
      <c r="E43" s="87">
        <f>E44</f>
        <v>13272.280841462603</v>
      </c>
      <c r="F43" s="87" t="e">
        <f>F44</f>
        <v>#REF!</v>
      </c>
      <c r="G43" s="88">
        <f t="shared" ref="G43:K44" si="13">G44</f>
        <v>27000</v>
      </c>
      <c r="H43" s="88">
        <f t="shared" si="13"/>
        <v>120000</v>
      </c>
      <c r="I43" s="88">
        <f t="shared" si="13"/>
        <v>25000</v>
      </c>
      <c r="J43" s="88">
        <f t="shared" si="13"/>
        <v>25000</v>
      </c>
      <c r="K43" s="89">
        <f t="shared" si="13"/>
        <v>25000</v>
      </c>
      <c r="L43" s="58"/>
    </row>
    <row r="44" spans="1:12" s="51" customFormat="1" x14ac:dyDescent="0.25">
      <c r="A44" s="154">
        <v>3</v>
      </c>
      <c r="B44" s="155"/>
      <c r="C44" s="156"/>
      <c r="D44" s="50" t="s">
        <v>23</v>
      </c>
      <c r="E44" s="91">
        <f>E45</f>
        <v>13272.280841462603</v>
      </c>
      <c r="F44" s="91" t="e">
        <f>F45</f>
        <v>#REF!</v>
      </c>
      <c r="G44" s="91">
        <f t="shared" si="13"/>
        <v>27000</v>
      </c>
      <c r="H44" s="91">
        <f t="shared" si="13"/>
        <v>120000</v>
      </c>
      <c r="I44" s="91">
        <f t="shared" si="13"/>
        <v>25000</v>
      </c>
      <c r="J44" s="92">
        <f t="shared" si="13"/>
        <v>25000</v>
      </c>
      <c r="K44" s="96">
        <f t="shared" si="13"/>
        <v>25000</v>
      </c>
      <c r="L44" s="61"/>
    </row>
    <row r="45" spans="1:12" s="49" customFormat="1" ht="14.25" x14ac:dyDescent="0.2">
      <c r="A45" s="157">
        <v>32</v>
      </c>
      <c r="B45" s="158"/>
      <c r="C45" s="159"/>
      <c r="D45" s="48" t="s">
        <v>36</v>
      </c>
      <c r="E45" s="94">
        <v>13272.280841462603</v>
      </c>
      <c r="F45" s="94" t="e">
        <f>#REF!+#REF!</f>
        <v>#REF!</v>
      </c>
      <c r="G45" s="94">
        <v>27000</v>
      </c>
      <c r="H45" s="94">
        <v>120000</v>
      </c>
      <c r="I45" s="94">
        <v>25000</v>
      </c>
      <c r="J45" s="95">
        <v>25000</v>
      </c>
      <c r="K45" s="97">
        <v>25000</v>
      </c>
      <c r="L45" s="62"/>
    </row>
    <row r="46" spans="1:12" s="56" customFormat="1" x14ac:dyDescent="0.25">
      <c r="A46" s="166" t="s">
        <v>63</v>
      </c>
      <c r="B46" s="167"/>
      <c r="C46" s="168"/>
      <c r="D46" s="55" t="s">
        <v>62</v>
      </c>
      <c r="E46" s="87">
        <f>E47+E75</f>
        <v>15446.413166102593</v>
      </c>
      <c r="F46" s="87" t="e">
        <f>F47+F75</f>
        <v>#REF!</v>
      </c>
      <c r="G46" s="88">
        <f t="shared" ref="G46:K46" si="14">G47</f>
        <v>21899</v>
      </c>
      <c r="H46" s="88">
        <f t="shared" ref="H46" si="15">H47</f>
        <v>165000</v>
      </c>
      <c r="I46" s="88">
        <f t="shared" si="14"/>
        <v>41000</v>
      </c>
      <c r="J46" s="88">
        <f t="shared" si="14"/>
        <v>42000</v>
      </c>
      <c r="K46" s="89">
        <f t="shared" si="14"/>
        <v>43000</v>
      </c>
      <c r="L46" s="58"/>
    </row>
    <row r="47" spans="1:12" s="51" customFormat="1" x14ac:dyDescent="0.25">
      <c r="A47" s="154">
        <v>3</v>
      </c>
      <c r="B47" s="155"/>
      <c r="C47" s="156"/>
      <c r="D47" s="50" t="s">
        <v>23</v>
      </c>
      <c r="E47" s="91">
        <f>E48</f>
        <v>15446.413166102593</v>
      </c>
      <c r="F47" s="91" t="e">
        <f>F48</f>
        <v>#REF!</v>
      </c>
      <c r="G47" s="91">
        <f t="shared" ref="G47:H47" si="16">G48</f>
        <v>21899</v>
      </c>
      <c r="H47" s="91">
        <f t="shared" si="16"/>
        <v>165000</v>
      </c>
      <c r="I47" s="91">
        <f t="shared" ref="I47" si="17">I48</f>
        <v>41000</v>
      </c>
      <c r="J47" s="92">
        <f t="shared" ref="J47" si="18">J48</f>
        <v>42000</v>
      </c>
      <c r="K47" s="96">
        <f t="shared" ref="K47" si="19">K48</f>
        <v>43000</v>
      </c>
      <c r="L47" s="61"/>
    </row>
    <row r="48" spans="1:12" s="49" customFormat="1" ht="14.25" x14ac:dyDescent="0.2">
      <c r="A48" s="157">
        <v>32</v>
      </c>
      <c r="B48" s="158"/>
      <c r="C48" s="159"/>
      <c r="D48" s="48" t="s">
        <v>36</v>
      </c>
      <c r="E48" s="94">
        <v>15446.413166102593</v>
      </c>
      <c r="F48" s="94" t="e">
        <f>#REF!+#REF!</f>
        <v>#REF!</v>
      </c>
      <c r="G48" s="94">
        <v>21899</v>
      </c>
      <c r="H48" s="94">
        <v>165000</v>
      </c>
      <c r="I48" s="94">
        <v>41000</v>
      </c>
      <c r="J48" s="95">
        <v>42000</v>
      </c>
      <c r="K48" s="97">
        <v>43000</v>
      </c>
      <c r="L48" s="62"/>
    </row>
    <row r="49" spans="1:12" s="56" customFormat="1" hidden="1" x14ac:dyDescent="0.25">
      <c r="A49" s="166" t="s">
        <v>76</v>
      </c>
      <c r="B49" s="167"/>
      <c r="C49" s="168"/>
      <c r="D49" s="55" t="s">
        <v>77</v>
      </c>
      <c r="E49" s="87">
        <f>E50+E55</f>
        <v>11138.761696197491</v>
      </c>
      <c r="F49" s="87" t="e">
        <f>F50+F55</f>
        <v>#REF!</v>
      </c>
      <c r="G49" s="88">
        <f t="shared" ref="G49" si="20">G50</f>
        <v>12838.77</v>
      </c>
      <c r="H49" s="88">
        <f t="shared" ref="H49" si="21">H50</f>
        <v>30000</v>
      </c>
      <c r="I49" s="88"/>
      <c r="J49" s="88"/>
      <c r="K49" s="89"/>
      <c r="L49" s="58"/>
    </row>
    <row r="50" spans="1:12" s="51" customFormat="1" hidden="1" x14ac:dyDescent="0.25">
      <c r="A50" s="154">
        <v>3</v>
      </c>
      <c r="B50" s="155"/>
      <c r="C50" s="156"/>
      <c r="D50" s="50" t="s">
        <v>23</v>
      </c>
      <c r="E50" s="91">
        <f>E51</f>
        <v>11138.761696197491</v>
      </c>
      <c r="F50" s="91" t="e">
        <f>F51</f>
        <v>#REF!</v>
      </c>
      <c r="G50" s="91">
        <f t="shared" ref="G50:H50" si="22">G51</f>
        <v>12838.77</v>
      </c>
      <c r="H50" s="91">
        <f t="shared" si="22"/>
        <v>30000</v>
      </c>
      <c r="I50" s="91"/>
      <c r="J50" s="92"/>
      <c r="K50" s="96"/>
      <c r="L50" s="61"/>
    </row>
    <row r="51" spans="1:12" s="49" customFormat="1" ht="14.25" hidden="1" x14ac:dyDescent="0.2">
      <c r="A51" s="157">
        <v>32</v>
      </c>
      <c r="B51" s="158"/>
      <c r="C51" s="159"/>
      <c r="D51" s="48" t="s">
        <v>36</v>
      </c>
      <c r="E51" s="94">
        <v>11138.761696197491</v>
      </c>
      <c r="F51" s="94" t="e">
        <f>#REF!</f>
        <v>#REF!</v>
      </c>
      <c r="G51" s="94">
        <v>12838.77</v>
      </c>
      <c r="H51" s="94">
        <v>30000</v>
      </c>
      <c r="I51" s="94"/>
      <c r="J51" s="95"/>
      <c r="K51" s="97"/>
      <c r="L51" s="62"/>
    </row>
    <row r="52" spans="1:12" x14ac:dyDescent="0.25">
      <c r="L52" s="57"/>
    </row>
    <row r="53" spans="1:12" x14ac:dyDescent="0.25">
      <c r="L53" s="57"/>
    </row>
    <row r="54" spans="1:12" x14ac:dyDescent="0.25">
      <c r="L54" s="57"/>
    </row>
    <row r="55" spans="1:12" x14ac:dyDescent="0.25">
      <c r="L55" s="57"/>
    </row>
    <row r="56" spans="1:12" x14ac:dyDescent="0.25">
      <c r="L56" s="57"/>
    </row>
    <row r="57" spans="1:12" x14ac:dyDescent="0.25">
      <c r="L57" s="57"/>
    </row>
    <row r="58" spans="1:12" x14ac:dyDescent="0.25">
      <c r="L58" s="57"/>
    </row>
  </sheetData>
  <mergeCells count="32">
    <mergeCell ref="A25:C25"/>
    <mergeCell ref="A36:C36"/>
    <mergeCell ref="A46:C46"/>
    <mergeCell ref="A47:C47"/>
    <mergeCell ref="A48:C48"/>
    <mergeCell ref="A27:C27"/>
    <mergeCell ref="A28:C28"/>
    <mergeCell ref="A29:C29"/>
    <mergeCell ref="A31:C31"/>
    <mergeCell ref="A35:C35"/>
    <mergeCell ref="A49:C49"/>
    <mergeCell ref="A42:C42"/>
    <mergeCell ref="A43:C43"/>
    <mergeCell ref="A44:C44"/>
    <mergeCell ref="A38:C38"/>
    <mergeCell ref="A39:C39"/>
    <mergeCell ref="A50:C50"/>
    <mergeCell ref="A51:C51"/>
    <mergeCell ref="A6:C6"/>
    <mergeCell ref="A7:C7"/>
    <mergeCell ref="A1:K1"/>
    <mergeCell ref="A3:K3"/>
    <mergeCell ref="A5:C5"/>
    <mergeCell ref="A8:C8"/>
    <mergeCell ref="A9:C9"/>
    <mergeCell ref="A10:C10"/>
    <mergeCell ref="A45:C45"/>
    <mergeCell ref="A12:C12"/>
    <mergeCell ref="A16:C16"/>
    <mergeCell ref="A17:C17"/>
    <mergeCell ref="A18:C18"/>
    <mergeCell ref="A21:C21"/>
  </mergeCells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osoba1</cp:lastModifiedBy>
  <cp:lastPrinted>2024-12-16T08:14:46Z</cp:lastPrinted>
  <dcterms:created xsi:type="dcterms:W3CDTF">2022-08-12T12:51:27Z</dcterms:created>
  <dcterms:modified xsi:type="dcterms:W3CDTF">2024-12-16T08:48:03Z</dcterms:modified>
</cp:coreProperties>
</file>